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ts.local\dfs$\mnt_ark_users\elmar.aruja\My Documents\My Documents\Tee seisukorra mõõtmise lepingud\FWD 2024\Leping\"/>
    </mc:Choice>
  </mc:AlternateContent>
  <xr:revisionPtr revIDLastSave="0" documentId="13_ncr:1_{10F88CD1-4518-4A20-8674-5F90D9D15619}" xr6:coauthVersionLast="47" xr6:coauthVersionMax="47" xr10:uidLastSave="{00000000-0000-0000-0000-000000000000}"/>
  <bookViews>
    <workbookView xWindow="-108" yWindow="-108" windowWidth="30936" windowHeight="16896" activeTab="2" xr2:uid="{00000000-000D-0000-FFFF-FFFF00000000}"/>
  </bookViews>
  <sheets>
    <sheet name="Kokku" sheetId="4" r:id="rId1"/>
    <sheet name="Projekteerimisobjektid" sheetId="2" r:id="rId2"/>
    <sheet name="Uute katete objektid" sheetId="3" r:id="rId3"/>
    <sheet name="Võrk" sheetId="5" r:id="rId4"/>
    <sheet name="KRKAT objektid" sheetId="6" r:id="rId5"/>
  </sheets>
  <definedNames>
    <definedName name="_xlnm._FilterDatabase" localSheetId="4" hidden="1">'KRKAT objektid'!$A$4:$Q$4</definedName>
    <definedName name="_xlnm._FilterDatabase" localSheetId="2" hidden="1">'Uute katete objektid'!$B$4:$O$67</definedName>
    <definedName name="_xlnm._FilterDatabase" localSheetId="3" hidden="1">Võrk!$A$4:$M$183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8" i="5" l="1"/>
  <c r="L88" i="5" s="1"/>
  <c r="K65" i="3"/>
  <c r="L65" i="3" s="1"/>
  <c r="K53" i="3"/>
  <c r="L53" i="3" s="1"/>
  <c r="K52" i="3"/>
  <c r="L52" i="3" s="1"/>
  <c r="K43" i="3"/>
  <c r="K36" i="3"/>
  <c r="K46" i="3"/>
  <c r="L46" i="3" s="1"/>
  <c r="K45" i="3"/>
  <c r="L45" i="3" s="1"/>
  <c r="L43" i="3" s="1"/>
  <c r="K41" i="3"/>
  <c r="L41" i="3" s="1"/>
  <c r="K40" i="3"/>
  <c r="L40" i="3" s="1"/>
  <c r="K39" i="3"/>
  <c r="L39" i="3" s="1"/>
  <c r="K38" i="3"/>
  <c r="L38" i="3" s="1"/>
  <c r="L36" i="3" l="1"/>
  <c r="K131" i="5"/>
  <c r="L131" i="5" s="1"/>
  <c r="K130" i="5"/>
  <c r="L130" i="5" s="1"/>
  <c r="K111" i="5" l="1"/>
  <c r="L111" i="5" s="1"/>
  <c r="K112" i="5"/>
  <c r="L112" i="5" s="1"/>
  <c r="K75" i="5" l="1"/>
  <c r="L75" i="5" s="1"/>
  <c r="K56" i="5"/>
  <c r="L56" i="5" s="1"/>
  <c r="K51" i="5"/>
  <c r="L51" i="5" s="1"/>
  <c r="K50" i="5"/>
  <c r="L50" i="5" s="1"/>
  <c r="K43" i="5"/>
  <c r="L43" i="5" s="1"/>
  <c r="K40" i="5"/>
  <c r="L40" i="5" s="1"/>
  <c r="K38" i="5"/>
  <c r="L38" i="5" s="1"/>
  <c r="K34" i="5"/>
  <c r="L34" i="5" s="1"/>
  <c r="K35" i="5"/>
  <c r="L35" i="5" s="1"/>
  <c r="K32" i="5"/>
  <c r="L32" i="5" s="1"/>
  <c r="K28" i="5"/>
  <c r="L28" i="5" s="1"/>
  <c r="K25" i="5"/>
  <c r="L25" i="5" s="1"/>
  <c r="K21" i="5"/>
  <c r="L21" i="5" s="1"/>
  <c r="K22" i="5"/>
  <c r="L22" i="5" s="1"/>
  <c r="K23" i="5"/>
  <c r="L23" i="5" s="1"/>
  <c r="K19" i="5" l="1"/>
  <c r="L19" i="5" s="1"/>
  <c r="K10" i="5"/>
  <c r="L10" i="5" s="1"/>
  <c r="K7" i="5"/>
  <c r="L7" i="5" s="1"/>
  <c r="K6" i="6"/>
  <c r="K7" i="6"/>
  <c r="K8" i="6"/>
  <c r="K5" i="6"/>
  <c r="K35" i="3" l="1"/>
  <c r="K34" i="3"/>
  <c r="K33" i="3" l="1"/>
  <c r="K32" i="3"/>
  <c r="L32" i="3" s="1"/>
  <c r="K31" i="3"/>
  <c r="K26" i="3"/>
  <c r="L26" i="3" s="1"/>
  <c r="K24" i="3"/>
  <c r="L24" i="3" s="1"/>
  <c r="K23" i="3"/>
  <c r="L23" i="3" s="1"/>
  <c r="K22" i="3"/>
  <c r="K16" i="3"/>
  <c r="L16" i="3" s="1"/>
  <c r="K14" i="3"/>
  <c r="K13" i="3"/>
  <c r="K8" i="3"/>
  <c r="L8" i="3" s="1"/>
  <c r="K5" i="2" l="1"/>
  <c r="L5" i="2" s="1"/>
  <c r="K95" i="5"/>
  <c r="L95" i="5" s="1"/>
  <c r="K96" i="5"/>
  <c r="L96" i="5" s="1"/>
  <c r="K97" i="5"/>
  <c r="L97" i="5" s="1"/>
  <c r="K98" i="5"/>
  <c r="L98" i="5" s="1"/>
  <c r="K99" i="5"/>
  <c r="L99" i="5" s="1"/>
  <c r="K100" i="5"/>
  <c r="L100" i="5" s="1"/>
  <c r="K101" i="5"/>
  <c r="L101" i="5" s="1"/>
  <c r="K102" i="5"/>
  <c r="L102" i="5" s="1"/>
  <c r="K103" i="5"/>
  <c r="L103" i="5" s="1"/>
  <c r="K104" i="5"/>
  <c r="L104" i="5" s="1"/>
  <c r="K106" i="5"/>
  <c r="L106" i="5" s="1"/>
  <c r="K107" i="5"/>
  <c r="L107" i="5" s="1"/>
  <c r="K108" i="5"/>
  <c r="L108" i="5" s="1"/>
  <c r="K109" i="5"/>
  <c r="L109" i="5" s="1"/>
  <c r="K114" i="5"/>
  <c r="L114" i="5" s="1"/>
  <c r="K115" i="5"/>
  <c r="L115" i="5" s="1"/>
  <c r="K116" i="5"/>
  <c r="L116" i="5" s="1"/>
  <c r="K117" i="5"/>
  <c r="L117" i="5" s="1"/>
  <c r="K118" i="5"/>
  <c r="L118" i="5" s="1"/>
  <c r="K119" i="5"/>
  <c r="L119" i="5" s="1"/>
  <c r="K122" i="5"/>
  <c r="L122" i="5" s="1"/>
  <c r="K123" i="5"/>
  <c r="L123" i="5" s="1"/>
  <c r="K124" i="5"/>
  <c r="L124" i="5" s="1"/>
  <c r="K126" i="5"/>
  <c r="L126" i="5" s="1"/>
  <c r="K133" i="5"/>
  <c r="L133" i="5" s="1"/>
  <c r="K134" i="5"/>
  <c r="L134" i="5" s="1"/>
  <c r="K135" i="5"/>
  <c r="L135" i="5" s="1"/>
  <c r="K137" i="5"/>
  <c r="L137" i="5" s="1"/>
  <c r="K138" i="5"/>
  <c r="L138" i="5" s="1"/>
  <c r="K139" i="5"/>
  <c r="L139" i="5" s="1"/>
  <c r="K140" i="5"/>
  <c r="L140" i="5" s="1"/>
  <c r="K141" i="5"/>
  <c r="L141" i="5" s="1"/>
  <c r="K142" i="5"/>
  <c r="L142" i="5" s="1"/>
  <c r="K143" i="5"/>
  <c r="L143" i="5" s="1"/>
  <c r="K144" i="5"/>
  <c r="L144" i="5" s="1"/>
  <c r="K145" i="5"/>
  <c r="L145" i="5" s="1"/>
  <c r="K146" i="5"/>
  <c r="L146" i="5" s="1"/>
  <c r="K147" i="5"/>
  <c r="L147" i="5" s="1"/>
  <c r="K148" i="5"/>
  <c r="L148" i="5" s="1"/>
  <c r="K149" i="5"/>
  <c r="L149" i="5" s="1"/>
  <c r="K150" i="5"/>
  <c r="L150" i="5" s="1"/>
  <c r="K151" i="5"/>
  <c r="L151" i="5" s="1"/>
  <c r="K152" i="5"/>
  <c r="L152" i="5" s="1"/>
  <c r="K153" i="5"/>
  <c r="L153" i="5" s="1"/>
  <c r="K154" i="5"/>
  <c r="L154" i="5" s="1"/>
  <c r="K157" i="5"/>
  <c r="L157" i="5" s="1"/>
  <c r="K158" i="5"/>
  <c r="L158" i="5" s="1"/>
  <c r="K161" i="5"/>
  <c r="L161" i="5" s="1"/>
  <c r="K163" i="5"/>
  <c r="L163" i="5" s="1"/>
  <c r="K176" i="5"/>
  <c r="L176" i="5" s="1"/>
  <c r="K177" i="5"/>
  <c r="L177" i="5" s="1"/>
  <c r="K178" i="5"/>
  <c r="L178" i="5" s="1"/>
  <c r="K179" i="5"/>
  <c r="L179" i="5" s="1"/>
  <c r="K180" i="5"/>
  <c r="L180" i="5" s="1"/>
  <c r="K183" i="5"/>
  <c r="L183" i="5" s="1"/>
  <c r="K42" i="5" l="1"/>
  <c r="L42" i="5" s="1"/>
  <c r="K45" i="5"/>
  <c r="L45" i="5" s="1"/>
  <c r="K46" i="5"/>
  <c r="L46" i="5" s="1"/>
  <c r="K47" i="5"/>
  <c r="L47" i="5" s="1"/>
  <c r="K48" i="5"/>
  <c r="L48" i="5" s="1"/>
  <c r="K49" i="5"/>
  <c r="L49" i="5" s="1"/>
  <c r="K52" i="5"/>
  <c r="L52" i="5" s="1"/>
  <c r="K53" i="5"/>
  <c r="L53" i="5" s="1"/>
  <c r="K57" i="5"/>
  <c r="L57" i="5" s="1"/>
  <c r="K58" i="5"/>
  <c r="L58" i="5" s="1"/>
  <c r="K59" i="5"/>
  <c r="L59" i="5" s="1"/>
  <c r="K60" i="5"/>
  <c r="L60" i="5" s="1"/>
  <c r="K61" i="5"/>
  <c r="L61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9" i="5"/>
  <c r="L69" i="5" s="1"/>
  <c r="K70" i="5"/>
  <c r="L70" i="5" s="1"/>
  <c r="K71" i="5"/>
  <c r="L71" i="5" s="1"/>
  <c r="K72" i="5"/>
  <c r="L72" i="5" s="1"/>
  <c r="K73" i="5"/>
  <c r="L73" i="5" s="1"/>
  <c r="K76" i="5"/>
  <c r="L76" i="5" s="1"/>
  <c r="K77" i="5"/>
  <c r="L77" i="5" s="1"/>
  <c r="K78" i="5"/>
  <c r="L78" i="5" s="1"/>
  <c r="K80" i="5"/>
  <c r="L80" i="5" s="1"/>
  <c r="K81" i="5"/>
  <c r="L81" i="5" s="1"/>
  <c r="K82" i="5"/>
  <c r="L82" i="5" s="1"/>
  <c r="K83" i="5"/>
  <c r="L83" i="5" s="1"/>
  <c r="K12" i="5"/>
  <c r="L12" i="5" s="1"/>
  <c r="K13" i="5"/>
  <c r="L13" i="5" s="1"/>
  <c r="K29" i="5"/>
  <c r="L29" i="5" s="1"/>
  <c r="K30" i="5"/>
  <c r="L30" i="5" s="1"/>
  <c r="K84" i="5"/>
  <c r="L84" i="5" s="1"/>
  <c r="K105" i="5"/>
  <c r="L105" i="5" s="1"/>
  <c r="K120" i="5"/>
  <c r="L120" i="5" s="1"/>
  <c r="K121" i="5"/>
  <c r="L121" i="5" s="1"/>
  <c r="K125" i="5"/>
  <c r="L125" i="5" s="1"/>
  <c r="K127" i="5"/>
  <c r="L127" i="5" s="1"/>
  <c r="K128" i="5"/>
  <c r="L128" i="5" s="1"/>
  <c r="K129" i="5"/>
  <c r="L129" i="5" s="1"/>
  <c r="K132" i="5"/>
  <c r="L132" i="5" s="1"/>
  <c r="K136" i="5"/>
  <c r="L136" i="5" s="1"/>
  <c r="K159" i="5"/>
  <c r="L159" i="5" s="1"/>
  <c r="K162" i="5"/>
  <c r="L162" i="5" s="1"/>
  <c r="K164" i="5"/>
  <c r="L164" i="5" s="1"/>
  <c r="K165" i="5"/>
  <c r="L165" i="5" s="1"/>
  <c r="K166" i="5"/>
  <c r="L166" i="5" s="1"/>
  <c r="K167" i="5"/>
  <c r="L167" i="5" s="1"/>
  <c r="K168" i="5"/>
  <c r="L168" i="5" s="1"/>
  <c r="K169" i="5"/>
  <c r="L169" i="5" s="1"/>
  <c r="K170" i="5"/>
  <c r="L170" i="5" s="1"/>
  <c r="K171" i="5"/>
  <c r="L171" i="5" s="1"/>
  <c r="K172" i="5"/>
  <c r="L172" i="5" s="1"/>
  <c r="K173" i="5"/>
  <c r="L173" i="5" s="1"/>
  <c r="K174" i="5"/>
  <c r="L174" i="5" s="1"/>
  <c r="K175" i="5"/>
  <c r="L175" i="5" s="1"/>
  <c r="K181" i="5"/>
  <c r="L181" i="5" s="1"/>
  <c r="K182" i="5"/>
  <c r="L182" i="5" s="1"/>
  <c r="K63" i="3"/>
  <c r="L63" i="3" s="1"/>
  <c r="K62" i="3"/>
  <c r="L62" i="3" s="1"/>
  <c r="K6" i="3" l="1"/>
  <c r="L6" i="3" s="1"/>
  <c r="K113" i="5"/>
  <c r="L113" i="5" s="1"/>
  <c r="K110" i="5"/>
  <c r="L110" i="5" s="1"/>
  <c r="K93" i="5"/>
  <c r="L93" i="5" s="1"/>
  <c r="K92" i="5"/>
  <c r="L92" i="5" s="1"/>
  <c r="K91" i="5"/>
  <c r="L91" i="5" s="1"/>
  <c r="K89" i="5"/>
  <c r="L89" i="5" s="1"/>
  <c r="K55" i="5"/>
  <c r="L55" i="5" s="1"/>
  <c r="K33" i="5"/>
  <c r="L33" i="5" s="1"/>
  <c r="K26" i="5"/>
  <c r="L26" i="5" s="1"/>
  <c r="K18" i="5"/>
  <c r="L18" i="5" s="1"/>
  <c r="K47" i="3"/>
  <c r="L47" i="3" s="1"/>
  <c r="K64" i="3"/>
  <c r="L64" i="3" s="1"/>
  <c r="K5" i="5"/>
  <c r="L5" i="5" s="1"/>
  <c r="K6" i="5"/>
  <c r="L6" i="5" s="1"/>
  <c r="K8" i="5"/>
  <c r="L8" i="5" s="1"/>
  <c r="K9" i="5"/>
  <c r="L9" i="5" s="1"/>
  <c r="K11" i="5"/>
  <c r="L11" i="5" s="1"/>
  <c r="K14" i="5"/>
  <c r="L14" i="5" s="1"/>
  <c r="K15" i="5"/>
  <c r="L15" i="5" s="1"/>
  <c r="K16" i="5"/>
  <c r="L16" i="5" s="1"/>
  <c r="K17" i="5"/>
  <c r="L17" i="5" s="1"/>
  <c r="K20" i="5"/>
  <c r="L20" i="5" s="1"/>
  <c r="K24" i="5"/>
  <c r="L24" i="5" s="1"/>
  <c r="K27" i="5"/>
  <c r="L27" i="5" s="1"/>
  <c r="K31" i="5"/>
  <c r="L31" i="5" s="1"/>
  <c r="K36" i="5"/>
  <c r="L36" i="5" s="1"/>
  <c r="K37" i="5"/>
  <c r="L37" i="5" s="1"/>
  <c r="K39" i="5"/>
  <c r="L39" i="5" s="1"/>
  <c r="K41" i="5"/>
  <c r="L41" i="5" s="1"/>
  <c r="K44" i="5"/>
  <c r="L44" i="5" s="1"/>
  <c r="K54" i="5"/>
  <c r="L54" i="5" s="1"/>
  <c r="K68" i="5"/>
  <c r="L68" i="5" s="1"/>
  <c r="K74" i="5"/>
  <c r="L74" i="5" s="1"/>
  <c r="K79" i="5"/>
  <c r="L79" i="5" s="1"/>
  <c r="K85" i="5"/>
  <c r="L85" i="5" s="1"/>
  <c r="K86" i="5"/>
  <c r="L86" i="5" s="1"/>
  <c r="K87" i="5"/>
  <c r="L87" i="5" s="1"/>
  <c r="K90" i="5"/>
  <c r="L90" i="5" s="1"/>
  <c r="K94" i="5"/>
  <c r="L94" i="5" s="1"/>
  <c r="K155" i="5"/>
  <c r="L155" i="5" s="1"/>
  <c r="K156" i="5"/>
  <c r="L156" i="5" s="1"/>
  <c r="K160" i="5"/>
  <c r="L160" i="5" s="1"/>
  <c r="K5" i="3"/>
  <c r="K58" i="3"/>
  <c r="L58" i="3" s="1"/>
  <c r="K54" i="3"/>
  <c r="L54" i="3" s="1"/>
  <c r="L8" i="6"/>
  <c r="L7" i="6"/>
  <c r="L6" i="6"/>
  <c r="L5" i="6"/>
  <c r="K10" i="6"/>
  <c r="L5" i="3" l="1"/>
  <c r="L67" i="3" s="1"/>
  <c r="K67" i="3"/>
  <c r="L10" i="6"/>
  <c r="K185" i="5"/>
  <c r="B7" i="4" s="1"/>
  <c r="L185" i="5"/>
  <c r="C7" i="4" s="1"/>
  <c r="L11" i="2"/>
  <c r="C5" i="4" s="1"/>
  <c r="B8" i="4"/>
  <c r="C8" i="4" l="1"/>
  <c r="K11" i="2"/>
  <c r="B5" i="4" s="1"/>
  <c r="B6" i="4" l="1"/>
  <c r="B10" i="4" s="1"/>
  <c r="C6" i="4"/>
  <c r="D10" i="4" s="1"/>
  <c r="C1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Elmar Aruja</author>
  </authors>
  <commentList>
    <comment ref="M4" authorId="0" shapeId="0" xr:uid="{CD403C0D-55FC-4970-8DDF-FD3EFC1F1015}">
      <text>
        <r>
          <rPr>
            <b/>
            <sz val="9"/>
            <color indexed="81"/>
            <rFont val="Tahoma"/>
            <family val="2"/>
            <charset val="186"/>
          </rPr>
          <t>Elmar Aruja:</t>
        </r>
        <r>
          <rPr>
            <sz val="9"/>
            <color indexed="81"/>
            <rFont val="Tahoma"/>
            <family val="2"/>
            <charset val="186"/>
          </rPr>
          <t xml:space="preserve">
Projekteeritud katendi nõutav kandevõime MPa</t>
        </r>
      </text>
    </comment>
    <comment ref="N4" authorId="0" shapeId="0" xr:uid="{348B7836-7CAE-4B0E-8598-9B568AB2EE18}">
      <text>
        <r>
          <rPr>
            <b/>
            <sz val="9"/>
            <color indexed="81"/>
            <rFont val="Tahoma"/>
            <family val="2"/>
            <charset val="186"/>
          </rPr>
          <t>Elmar Aruja:</t>
        </r>
        <r>
          <rPr>
            <sz val="9"/>
            <color indexed="81"/>
            <rFont val="Tahoma"/>
            <family val="2"/>
            <charset val="186"/>
          </rPr>
          <t xml:space="preserve">
Katteliigi määramise aluseks on Tallinn Tehnikaülikooli 2007a teadustöö nr 7042 „FWD mõõtmistulemuste alusel arvutatud parameetrite SCI, BDI ja BCI kasutamine teekatendi seisukorra hindamisel“ tabel 3.13</t>
        </r>
      </text>
    </comment>
  </commentList>
</comments>
</file>

<file path=xl/sharedStrings.xml><?xml version="1.0" encoding="utf-8"?>
<sst xmlns="http://schemas.openxmlformats.org/spreadsheetml/2006/main" count="591" uniqueCount="216">
  <si>
    <t>Tee nr</t>
  </si>
  <si>
    <t>Tee nimetus</t>
  </si>
  <si>
    <t>Soidutee</t>
  </si>
  <si>
    <t>Pikkus</t>
  </si>
  <si>
    <t>Märkused</t>
  </si>
  <si>
    <t>Pikkus, km</t>
  </si>
  <si>
    <t>Katteliik vastavalt tabelile 3.13</t>
  </si>
  <si>
    <t>TAB-kate kompleksstbil. alusega</t>
  </si>
  <si>
    <t>TAB-kate killustikalusega</t>
  </si>
  <si>
    <t>TAB-kate bituumenstabi. alusega</t>
  </si>
  <si>
    <t>Jrk nr</t>
  </si>
  <si>
    <t>Algus kaugus, km</t>
  </si>
  <si>
    <t xml:space="preserve">Lopp kaugus, km </t>
  </si>
  <si>
    <r>
      <t>E</t>
    </r>
    <r>
      <rPr>
        <vertAlign val="subscript"/>
        <sz val="11"/>
        <color theme="1"/>
        <rFont val="Calibri"/>
        <family val="2"/>
        <charset val="186"/>
        <scheme val="minor"/>
      </rPr>
      <t>proj</t>
    </r>
    <r>
      <rPr>
        <sz val="11"/>
        <color theme="1"/>
        <rFont val="Calibri"/>
        <family val="2"/>
        <charset val="186"/>
        <scheme val="minor"/>
      </rPr>
      <t>, Mpa</t>
    </r>
  </si>
  <si>
    <t>Katteliigid vastavalt tabelile 3.13</t>
  </si>
  <si>
    <t>Katteliik</t>
  </si>
  <si>
    <t>TAB-kate olemasolevale kattele</t>
  </si>
  <si>
    <t>TAB-kate tasandusfreesimisele</t>
  </si>
  <si>
    <t>TAB-kate tasanduskihiga</t>
  </si>
  <si>
    <t>Mustkate</t>
  </si>
  <si>
    <t>Põlevkivituhkbetoonkate</t>
  </si>
  <si>
    <t>Pinnatud kruusatee</t>
  </si>
  <si>
    <t>Mõõtmise liik</t>
  </si>
  <si>
    <t>Projekteerimise objektid 50 m sammuga</t>
  </si>
  <si>
    <t>Uued katted 50 m sammuga</t>
  </si>
  <si>
    <t>Mõõtepunktide esmane arv</t>
  </si>
  <si>
    <t>Katte ehitamise aasta</t>
  </si>
  <si>
    <t>KOKKU</t>
  </si>
  <si>
    <t>MP arv</t>
  </si>
  <si>
    <t>Võrgumõõtmised 100 m sammuga</t>
  </si>
  <si>
    <t>Tellija reserv</t>
  </si>
  <si>
    <t>Tallinna ringtee</t>
  </si>
  <si>
    <t>Mõigu ühendustee</t>
  </si>
  <si>
    <t>8.Kanama ühendustee</t>
  </si>
  <si>
    <t>3.Luige ühendustee</t>
  </si>
  <si>
    <t>2.Kuivajõe ühendustee</t>
  </si>
  <si>
    <t>Audru tee</t>
  </si>
  <si>
    <t>KRKAT 2023 objektid 100 m sammuga</t>
  </si>
  <si>
    <t>Lennuvälja tee</t>
  </si>
  <si>
    <t>Taastusremont 2023</t>
  </si>
  <si>
    <t>1 Juuliku ühendustee</t>
  </si>
  <si>
    <t>3.Juuliku ühendustee</t>
  </si>
  <si>
    <t>4.Juuliku ühendustee</t>
  </si>
  <si>
    <t>Rekonstrueerimine 2023</t>
  </si>
  <si>
    <t>Kanama-Valingu lõigu ehitusobjekt</t>
  </si>
  <si>
    <t>Saha-Loo tee</t>
  </si>
  <si>
    <t>Vana-Narva maantee</t>
  </si>
  <si>
    <t>Kangrumetsa tee</t>
  </si>
  <si>
    <t>Lennujaama tee</t>
  </si>
  <si>
    <t>FWD andmed puuduvad</t>
  </si>
  <si>
    <t>Kuressaare ringtee</t>
  </si>
  <si>
    <t>FWD vanus &gt;15a</t>
  </si>
  <si>
    <t>Lagedi tee</t>
  </si>
  <si>
    <t>Raasiku jaama tee</t>
  </si>
  <si>
    <t>Raasiku elektri tee</t>
  </si>
  <si>
    <t>Raeküla tee</t>
  </si>
  <si>
    <t>Valgeranna tee</t>
  </si>
  <si>
    <t>Kanama-Valingu lõigu ehitusobjekt; km 29,963 Kanama viadukt pikkus 85,8 m</t>
  </si>
  <si>
    <t>Tilgu tee</t>
  </si>
  <si>
    <t>KOKKU esmane mõõtmine 2024. a</t>
  </si>
  <si>
    <t>Projekteerimisobjektide FWD mõõtmiste nimekiri 2024 a vastavalt tehnilise kirjelduse punktile 2.1.1</t>
  </si>
  <si>
    <t>Algus teeosa nr</t>
  </si>
  <si>
    <t>Algus tkaugus</t>
  </si>
  <si>
    <t>Lopp teeosa nr</t>
  </si>
  <si>
    <t>Lopp tkaugus</t>
  </si>
  <si>
    <t>Uute 2023a valminud katete FWD mõõtmiste nimekiri 2024a vastavalt tehnilise kirjelduse punktile 2.1.2</t>
  </si>
  <si>
    <t>Kanama-Jõgisoo tee</t>
  </si>
  <si>
    <t>sealhulgas mõõtmistööd teeosade lõikes</t>
  </si>
  <si>
    <t>Tule ring</t>
  </si>
  <si>
    <t>Kanama-Valingu lõigu ehitusobjekt; 1 srada</t>
  </si>
  <si>
    <t>Kuni esimese ringi mahapöördemi ja teisel ringil 1 srada; ringide vahel 2 srada</t>
  </si>
  <si>
    <t>2 srada</t>
  </si>
  <si>
    <t>1.Tule ühendustee</t>
  </si>
  <si>
    <t>1 srada</t>
  </si>
  <si>
    <t>1.Aila ühendustee</t>
  </si>
  <si>
    <t>sealhulgas mõõtmistööd katteliigi lõikude lõikes</t>
  </si>
  <si>
    <t>3.Aila ühendustee</t>
  </si>
  <si>
    <t>1.Vanamõisa ühendustee</t>
  </si>
  <si>
    <t>2.Aila ühendustee</t>
  </si>
  <si>
    <t>2.Vanamõisa ühendustee</t>
  </si>
  <si>
    <t>Kanama-Valingu lõigu ehitusobjekt;1 srada</t>
  </si>
  <si>
    <t>3.Vanamõisa ühendustee</t>
  </si>
  <si>
    <t>1.Saue ühendustee</t>
  </si>
  <si>
    <t>2.Saue ühendustee</t>
  </si>
  <si>
    <t>Kanama-Valingu lõigu ehitusobjekt; Kanama viadukt pikkus 85,8 m</t>
  </si>
  <si>
    <t>Saue ring</t>
  </si>
  <si>
    <t>2.Tule ühendustee</t>
  </si>
  <si>
    <t>sealhulgas mõõtmistööd elastusmooduli lõikude lõikes</t>
  </si>
  <si>
    <t>Kandevõime (edaspidi FWD) 2024. a mõõtmiste maht kokku</t>
  </si>
  <si>
    <t>Imavere - Viljandi - Karksi-Nuia tee</t>
  </si>
  <si>
    <t>Kernu - Kohila tee</t>
  </si>
  <si>
    <t>Tõdva-Hageri tee</t>
  </si>
  <si>
    <t>Rauka-Äiamaa-Oisu tee</t>
  </si>
  <si>
    <t>Oisu-Kärevere-Taikse tee</t>
  </si>
  <si>
    <t>Veelikse - Laatre - Läti piir tee</t>
  </si>
  <si>
    <t>Tallinn - Narva tee</t>
  </si>
  <si>
    <t>Tallinn - Tartu - Võru - Luhamaa tee</t>
  </si>
  <si>
    <t>Jõhvi - Tartu - Valga tee</t>
  </si>
  <si>
    <t>Tallinn - Pärnu - Ikla tee</t>
  </si>
  <si>
    <t>Pärnu - Rakvere - Sõmeru tee</t>
  </si>
  <si>
    <t>Tallinn - Paldiski tee</t>
  </si>
  <si>
    <t>Ääsmäe - Haapsalu - Rohuküla tee</t>
  </si>
  <si>
    <t>Risti - Virtsu - Kuivastu - Kuressaare tee</t>
  </si>
  <si>
    <t>Kose - Jägala tee</t>
  </si>
  <si>
    <t>Jägala - Käravete tee</t>
  </si>
  <si>
    <t>Tallinn - Rapla - Türi tee</t>
  </si>
  <si>
    <t>Keila - Haapsalu tee</t>
  </si>
  <si>
    <t>Niitvälja - Kulna tee</t>
  </si>
  <si>
    <t>Rapla - Järvakandi - Kergu tee</t>
  </si>
  <si>
    <t>Rapla - Märjamaa tee</t>
  </si>
  <si>
    <t>Haapsalu - Laiküla tee</t>
  </si>
  <si>
    <t>Jõhvi - Vasknarva tee</t>
  </si>
  <si>
    <t>Jõgeva - Mustvee tee</t>
  </si>
  <si>
    <t>Põltsamaa - Võhma tee</t>
  </si>
  <si>
    <t>Tartu - Jõgeva - Aravete tee</t>
  </si>
  <si>
    <t>Aovere - Kallaste - Omedu tee</t>
  </si>
  <si>
    <t>Tartu - Räpina - Värska tee</t>
  </si>
  <si>
    <t xml:space="preserve">Imavere - Viljandi - Karksi-Nuia tee </t>
  </si>
  <si>
    <t>Viljandi - Põltsamaa tee</t>
  </si>
  <si>
    <t>Aluste - Kergu tee</t>
  </si>
  <si>
    <t>Võru - Räpina tee</t>
  </si>
  <si>
    <t>Rõngu - Otepää - Kanepi tee</t>
  </si>
  <si>
    <t>Heltermaa - Kärdla - Luidja tee</t>
  </si>
  <si>
    <t>Rakvere - Rannapungerja tee</t>
  </si>
  <si>
    <t>Tartu - Viljandi - Kilingi-Nõmme tee</t>
  </si>
  <si>
    <t>Kiiu - Soodla tee</t>
  </si>
  <si>
    <t>Jõelähtme - Kostivere tee</t>
  </si>
  <si>
    <t>Jüri - Vaida tee</t>
  </si>
  <si>
    <t>Kose - Ravila - Nõmbra tee</t>
  </si>
  <si>
    <t>Perila - Jäneda tee</t>
  </si>
  <si>
    <t>Kaunissaare - Kehra tee</t>
  </si>
  <si>
    <t>Paldiski - Padise tee</t>
  </si>
  <si>
    <t>Hüüru - Alliku - Saue tee</t>
  </si>
  <si>
    <t>Tutermaa - Vanamõisa tee</t>
  </si>
  <si>
    <t>Kumna - Vääna tee</t>
  </si>
  <si>
    <t>Vaida - Urge tee</t>
  </si>
  <si>
    <t>Harju-Risti - Riguldi - Võntküla tee</t>
  </si>
  <si>
    <t>Kiisa - Kohila tee</t>
  </si>
  <si>
    <t>Lagedi - Aruküla - Peningi tee</t>
  </si>
  <si>
    <t>Jüri - Aruküla tee</t>
  </si>
  <si>
    <t>Rahula - Saku tee</t>
  </si>
  <si>
    <t>Tallinn - Rannamõisa - Kloogaranna tee</t>
  </si>
  <si>
    <t>Kanama - Saku tee</t>
  </si>
  <si>
    <t>Emmaste - Tohvri tee</t>
  </si>
  <si>
    <t>Puski - Kõpu - Ristna tee</t>
  </si>
  <si>
    <t>Rannu - Aseri tee</t>
  </si>
  <si>
    <t>Kauksi - Vasknarva tee</t>
  </si>
  <si>
    <t>Jõhvi - Uikala tee</t>
  </si>
  <si>
    <t>Müüsleri - Ataste tee</t>
  </si>
  <si>
    <t>Paide - Nahkmetsa tee</t>
  </si>
  <si>
    <t xml:space="preserve">Herjava tee tee </t>
  </si>
  <si>
    <t>Riguldi - Dirhami tee</t>
  </si>
  <si>
    <t>Mõdriku - Kehala tee</t>
  </si>
  <si>
    <t>Vilgu - Vinni - Pajusti tee</t>
  </si>
  <si>
    <t>Assamalla - Kadrina tee</t>
  </si>
  <si>
    <t>Moe - Nõmmküla tee</t>
  </si>
  <si>
    <t>Vanamõisa - Veltsi - Päide tee</t>
  </si>
  <si>
    <t>Lasila - Saksi tee</t>
  </si>
  <si>
    <t xml:space="preserve">Viitna - Koljaku tee </t>
  </si>
  <si>
    <t>Võsu - Vergi - Söeaugu tee</t>
  </si>
  <si>
    <t>Vinni - Mõdriku tee</t>
  </si>
  <si>
    <t>Näpi tee tee</t>
  </si>
  <si>
    <t>Karilatsi - Heisri tee</t>
  </si>
  <si>
    <t>Saverna - Pilkuse tee</t>
  </si>
  <si>
    <t>Himmaste - Rasina tee</t>
  </si>
  <si>
    <t>Värska - Ulitina tee</t>
  </si>
  <si>
    <t>Räpina - Rasina tee</t>
  </si>
  <si>
    <t>Räpina - Aravu tee</t>
  </si>
  <si>
    <t>Audru - Tõstamaa - Nurmsi tee</t>
  </si>
  <si>
    <t>Are - Suigu tee</t>
  </si>
  <si>
    <t>Tõitoja - Häädemeeste tee</t>
  </si>
  <si>
    <t>Rannametsa - Ikla tee</t>
  </si>
  <si>
    <t>Lau - Kaiu tee</t>
  </si>
  <si>
    <t>Tõlli - Mustjala - Tagaranna tee</t>
  </si>
  <si>
    <t>Laadjala - Karja tee</t>
  </si>
  <si>
    <t xml:space="preserve">Viira - Nõmmküla tee </t>
  </si>
  <si>
    <t>Vorbuse - Kardla tee</t>
  </si>
  <si>
    <t>Pangodi - Vissi tee</t>
  </si>
  <si>
    <t>Lammiku - Lähte tee</t>
  </si>
  <si>
    <t xml:space="preserve">Alatskivi - Varnja tee </t>
  </si>
  <si>
    <t>Pilka - Tähemaa tee</t>
  </si>
  <si>
    <t>Vana-Kastre - Roiu tee</t>
  </si>
  <si>
    <t>Reola - Hammaste tee</t>
  </si>
  <si>
    <t>Melliste - Võõpste tee</t>
  </si>
  <si>
    <t>Sooru - Piiri tee</t>
  </si>
  <si>
    <t>Pühajärve - Pukamõisa tee</t>
  </si>
  <si>
    <t>Otepää - Kääriku - Kurevere tee</t>
  </si>
  <si>
    <t>Puurina - Lüllemäe - Litsmetsa tee</t>
  </si>
  <si>
    <t>Suure-Jaani - Navesti tee</t>
  </si>
  <si>
    <t>Peetrimõisa - Karula - Kile tee</t>
  </si>
  <si>
    <t>Pindi - Verijärve tee</t>
  </si>
  <si>
    <t>Peeri ühendustee</t>
  </si>
  <si>
    <t>Rohuküla-Ahli-Ridala tee</t>
  </si>
  <si>
    <t>Valgevälja-Ahli tee</t>
  </si>
  <si>
    <t>Tallinn-Tartu-Võru-Luhamaa tee</t>
  </si>
  <si>
    <t>Tallinn-Tartu-Võru-Luhamaa tee sõidutee 1</t>
  </si>
  <si>
    <t xml:space="preserve">sealhulgas mõõtmistööd teeosade ja radade lõikes </t>
  </si>
  <si>
    <t>Tallinn-Tartu-Võru-Luhamaa tee sõidutee 2</t>
  </si>
  <si>
    <t>Neanurme-Pikknurme 2+1 lõik</t>
  </si>
  <si>
    <t>2 srada; 2+1 lõik</t>
  </si>
  <si>
    <t>1 srada; 2+1 lõik</t>
  </si>
  <si>
    <t>1 srada; 1+2 lõik</t>
  </si>
  <si>
    <t>2 srada; 1+2 lõik</t>
  </si>
  <si>
    <t>2 srada; 2 rajaline teelõik</t>
  </si>
  <si>
    <t>Kirdalu-Kiisa</t>
  </si>
  <si>
    <t>Tagadi-Kurtma</t>
  </si>
  <si>
    <t>Kehtna-Põlma</t>
  </si>
  <si>
    <t>Rail Baltic ehitusobjekt; km 2,273 Kurtna RB viadukt pikkusega 85 m</t>
  </si>
  <si>
    <t>Rail Baltic ehitusobjekt; km 2,556 Tagadi viadukt pikkusega 61 m</t>
  </si>
  <si>
    <t>Rail Baltic ehitusobjekt; km 5,368 Põlma viadukt pikkusega 61 m</t>
  </si>
  <si>
    <t>FWD võrgumõõtmiste nimekiri 2024. a vastavalt tehnilise kirjelduse puntidele 2.1.4 kuni 2.1.6</t>
  </si>
  <si>
    <t>Kruusateele katte ehituse objektide FWD mõõtmiste nimekiri 2024. a vastavalt tehnilise kirjelduse punktile 2.1.3</t>
  </si>
  <si>
    <t>Parandus 09.10.2024a.</t>
  </si>
  <si>
    <t>Põhja regiooni ehitusüksuse töötaja esitas aasta alguses kõikidele lõikudele katte liigiks TAB-kate kompleksstabil alusega. Teeregistris on kirjas nii, nagu on kirjeldatud veerus N. Võtame aluseks teeregistris kirjeldatu.</t>
  </si>
  <si>
    <t xml:space="preserve">Teeregistris on kirjas TAB-kate kompleksstbil. alusega. Margus Viiklepp kinnitab 26.01.2024a kirjaga, et teeregistri andmetes on viga. Vastuvõtuaktis on kirjas killustikalus. Võtame aluseks TAB-kate killustialusel. </t>
  </si>
  <si>
    <t>Parandus 04.11.2024a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</si>
</sst>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0.0"/>
    <numFmt numFmtId="166" formatCode="0.000"/>
  </numFmts>
  <fonts count="4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b/>
      <sz val="14"/>
      <color theme="1"/>
      <name val="Calibri"/>
      <family val="2"/>
      <charset val="186"/>
      <scheme val="minor"/>
    </font>
    <font>
      <vertAlign val="subscript"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b/>
      <sz val="11"/>
      <color rgb="FF0070C0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i/>
      <sz val="10"/>
      <color rgb="FF0070C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i/>
      <sz val="10"/>
      <color rgb="FFFF0000"/>
      <name val="Calibri"/>
      <family val="2"/>
      <charset val="186"/>
      <scheme val="minor"/>
    </font>
    <font>
      <i/>
      <sz val="10"/>
      <color rgb="FF00B050"/>
      <name val="Calibri"/>
      <family val="2"/>
      <charset val="186"/>
      <scheme val="minor"/>
    </font>
    <font>
      <b/>
      <sz val="11"/>
      <color rgb="FF00B050"/>
      <name val="Calibri"/>
      <family val="2"/>
      <charset val="186"/>
      <scheme val="minor"/>
    </font>
    <font>
      <b/>
      <i/>
      <sz val="11"/>
      <color rgb="FF00B050"/>
      <name val="Calibri"/>
      <family val="2"/>
      <charset val="186"/>
      <scheme val="minor"/>
    </font>
    <font>
      <i/>
      <sz val="11"/>
      <color rgb="FF0070C0"/>
      <name val="Calibri"/>
      <family val="2"/>
      <charset val="18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45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0" borderId="11" xfId="0" applyBorder="1"/>
    <xf numFmtId="0" fontId="0" fillId="0" borderId="0" xfId="0" applyAlignment="1">
      <alignment horizontal="center" vertical="center" wrapText="1"/>
    </xf>
    <xf numFmtId="0" fontId="0" fillId="0" borderId="12" xfId="0" applyBorder="1"/>
    <xf numFmtId="0" fontId="22" fillId="0" borderId="11" xfId="0" applyFont="1" applyBorder="1"/>
    <xf numFmtId="0" fontId="22" fillId="0" borderId="11" xfId="0" applyFont="1" applyBorder="1" applyAlignment="1">
      <alignment horizontal="center"/>
    </xf>
    <xf numFmtId="0" fontId="23" fillId="0" borderId="11" xfId="0" applyFont="1" applyBorder="1"/>
    <xf numFmtId="0" fontId="24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" fontId="24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0" borderId="11" xfId="0" applyFont="1" applyBorder="1" applyAlignment="1">
      <alignment vertical="center" wrapText="1"/>
    </xf>
    <xf numFmtId="0" fontId="0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 wrapText="1"/>
    </xf>
    <xf numFmtId="166" fontId="0" fillId="0" borderId="11" xfId="0" applyNumberFormat="1" applyFont="1" applyBorder="1"/>
    <xf numFmtId="166" fontId="0" fillId="0" borderId="11" xfId="0" applyNumberFormat="1" applyFont="1" applyBorder="1" applyAlignment="1">
      <alignment vertical="center" wrapText="1"/>
    </xf>
    <xf numFmtId="166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1" xfId="0" applyFont="1" applyBorder="1"/>
    <xf numFmtId="164" fontId="0" fillId="0" borderId="11" xfId="0" applyNumberFormat="1" applyFont="1" applyBorder="1"/>
    <xf numFmtId="0" fontId="25" fillId="0" borderId="11" xfId="0" applyFont="1" applyBorder="1"/>
    <xf numFmtId="0" fontId="0" fillId="0" borderId="0" xfId="0" applyFont="1" applyBorder="1"/>
    <xf numFmtId="0" fontId="0" fillId="0" borderId="0" xfId="0" applyAlignment="1">
      <alignment horizontal="center"/>
    </xf>
    <xf numFmtId="0" fontId="23" fillId="0" borderId="0" xfId="0" applyFont="1" applyBorder="1"/>
    <xf numFmtId="0" fontId="22" fillId="0" borderId="0" xfId="0" applyFont="1" applyBorder="1"/>
    <xf numFmtId="0" fontId="22" fillId="0" borderId="11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11" xfId="0" applyFont="1" applyBorder="1"/>
    <xf numFmtId="0" fontId="27" fillId="0" borderId="11" xfId="0" applyFont="1" applyFill="1" applyBorder="1" applyAlignment="1">
      <alignment horizontal="center" vertical="center"/>
    </xf>
    <xf numFmtId="0" fontId="28" fillId="0" borderId="11" xfId="0" applyFont="1" applyBorder="1"/>
    <xf numFmtId="0" fontId="29" fillId="0" borderId="0" xfId="0" applyFont="1" applyBorder="1"/>
    <xf numFmtId="0" fontId="25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166" fontId="0" fillId="0" borderId="11" xfId="0" applyNumberFormat="1" applyFont="1" applyBorder="1" applyAlignment="1">
      <alignment vertical="center"/>
    </xf>
    <xf numFmtId="165" fontId="0" fillId="0" borderId="11" xfId="0" applyNumberFormat="1" applyFont="1" applyBorder="1" applyAlignment="1">
      <alignment vertical="center"/>
    </xf>
    <xf numFmtId="0" fontId="29" fillId="0" borderId="13" xfId="0" applyFont="1" applyBorder="1"/>
    <xf numFmtId="166" fontId="16" fillId="0" borderId="11" xfId="0" applyNumberFormat="1" applyFont="1" applyBorder="1"/>
    <xf numFmtId="0" fontId="0" fillId="0" borderId="10" xfId="0" applyBorder="1" applyAlignment="1">
      <alignment horizontal="center" vertical="center"/>
    </xf>
    <xf numFmtId="0" fontId="16" fillId="0" borderId="10" xfId="0" applyFont="1" applyBorder="1"/>
    <xf numFmtId="164" fontId="0" fillId="0" borderId="12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3" fontId="16" fillId="0" borderId="10" xfId="0" applyNumberFormat="1" applyFont="1" applyBorder="1" applyAlignment="1">
      <alignment horizontal="center"/>
    </xf>
    <xf numFmtId="0" fontId="23" fillId="0" borderId="13" xfId="0" applyFont="1" applyFill="1" applyBorder="1"/>
    <xf numFmtId="0" fontId="22" fillId="0" borderId="11" xfId="0" applyFont="1" applyFill="1" applyBorder="1" applyAlignment="1">
      <alignment horizontal="center"/>
    </xf>
    <xf numFmtId="0" fontId="22" fillId="0" borderId="11" xfId="0" applyFont="1" applyFill="1" applyBorder="1"/>
    <xf numFmtId="165" fontId="22" fillId="0" borderId="11" xfId="0" applyNumberFormat="1" applyFont="1" applyFill="1" applyBorder="1"/>
    <xf numFmtId="0" fontId="25" fillId="0" borderId="11" xfId="0" applyFont="1" applyFill="1" applyBorder="1" applyAlignment="1">
      <alignment wrapText="1"/>
    </xf>
    <xf numFmtId="0" fontId="23" fillId="0" borderId="0" xfId="0" applyFont="1" applyFill="1" applyBorder="1"/>
    <xf numFmtId="0" fontId="0" fillId="0" borderId="11" xfId="0" applyBorder="1" applyAlignment="1">
      <alignment horizontal="center" vertical="center" wrapText="1"/>
    </xf>
    <xf numFmtId="0" fontId="16" fillId="0" borderId="11" xfId="0" applyFont="1" applyBorder="1"/>
    <xf numFmtId="0" fontId="16" fillId="0" borderId="0" xfId="0" applyFont="1"/>
    <xf numFmtId="0" fontId="0" fillId="0" borderId="0" xfId="0" applyFont="1"/>
    <xf numFmtId="0" fontId="0" fillId="0" borderId="11" xfId="0" applyBorder="1" applyAlignment="1">
      <alignment horizontal="center"/>
    </xf>
    <xf numFmtId="1" fontId="16" fillId="0" borderId="11" xfId="0" applyNumberFormat="1" applyFont="1" applyBorder="1"/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164" fontId="0" fillId="0" borderId="13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Border="1" applyAlignment="1"/>
    <xf numFmtId="0" fontId="0" fillId="0" borderId="0" xfId="0" applyAlignment="1">
      <alignment horizontal="center"/>
    </xf>
    <xf numFmtId="0" fontId="22" fillId="0" borderId="13" xfId="0" applyFont="1" applyFill="1" applyBorder="1"/>
    <xf numFmtId="1" fontId="22" fillId="0" borderId="11" xfId="0" applyNumberFormat="1" applyFont="1" applyFill="1" applyBorder="1"/>
    <xf numFmtId="43" fontId="25" fillId="0" borderId="11" xfId="42" applyFont="1" applyFill="1" applyBorder="1"/>
    <xf numFmtId="0" fontId="22" fillId="0" borderId="13" xfId="0" applyFont="1" applyFill="1" applyBorder="1" applyAlignment="1">
      <alignment vertical="top"/>
    </xf>
    <xf numFmtId="0" fontId="22" fillId="0" borderId="11" xfId="0" applyFont="1" applyFill="1" applyBorder="1" applyAlignment="1">
      <alignment horizontal="center" vertical="top"/>
    </xf>
    <xf numFmtId="0" fontId="22" fillId="0" borderId="11" xfId="0" applyFont="1" applyFill="1" applyBorder="1" applyAlignment="1">
      <alignment vertical="top"/>
    </xf>
    <xf numFmtId="1" fontId="22" fillId="0" borderId="11" xfId="0" applyNumberFormat="1" applyFont="1" applyFill="1" applyBorder="1" applyAlignment="1">
      <alignment vertical="top"/>
    </xf>
    <xf numFmtId="43" fontId="25" fillId="0" borderId="11" xfId="42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/>
    </xf>
    <xf numFmtId="165" fontId="22" fillId="0" borderId="11" xfId="0" applyNumberFormat="1" applyFont="1" applyFill="1" applyBorder="1" applyAlignment="1">
      <alignment vertical="top"/>
    </xf>
    <xf numFmtId="0" fontId="0" fillId="0" borderId="0" xfId="0" applyAlignment="1">
      <alignment horizontal="center" wrapText="1"/>
    </xf>
    <xf numFmtId="1" fontId="0" fillId="0" borderId="11" xfId="0" applyNumberFormat="1" applyFont="1" applyBorder="1"/>
    <xf numFmtId="0" fontId="27" fillId="0" borderId="13" xfId="0" applyFont="1" applyFill="1" applyBorder="1" applyAlignment="1">
      <alignment vertical="top"/>
    </xf>
    <xf numFmtId="0" fontId="27" fillId="0" borderId="11" xfId="0" applyFont="1" applyFill="1" applyBorder="1" applyAlignment="1">
      <alignment horizontal="center" vertical="top"/>
    </xf>
    <xf numFmtId="0" fontId="27" fillId="0" borderId="11" xfId="0" applyFont="1" applyFill="1" applyBorder="1" applyAlignment="1">
      <alignment vertical="top"/>
    </xf>
    <xf numFmtId="1" fontId="27" fillId="0" borderId="11" xfId="0" applyNumberFormat="1" applyFont="1" applyFill="1" applyBorder="1" applyAlignment="1">
      <alignment vertical="top"/>
    </xf>
    <xf numFmtId="43" fontId="28" fillId="0" borderId="11" xfId="42" applyFont="1" applyFill="1" applyBorder="1" applyAlignment="1">
      <alignment vertical="top" wrapText="1"/>
    </xf>
    <xf numFmtId="0" fontId="29" fillId="0" borderId="0" xfId="0" applyFont="1" applyFill="1" applyBorder="1" applyAlignment="1">
      <alignment vertical="top"/>
    </xf>
    <xf numFmtId="43" fontId="23" fillId="0" borderId="11" xfId="42" applyFont="1" applyFill="1" applyBorder="1" applyAlignment="1">
      <alignment vertical="top" wrapText="1"/>
    </xf>
    <xf numFmtId="0" fontId="23" fillId="0" borderId="13" xfId="0" applyFont="1" applyFill="1" applyBorder="1" applyAlignment="1">
      <alignment vertical="top"/>
    </xf>
    <xf numFmtId="0" fontId="23" fillId="0" borderId="11" xfId="0" applyFont="1" applyFill="1" applyBorder="1" applyAlignment="1">
      <alignment horizontal="center" vertical="top"/>
    </xf>
    <xf numFmtId="0" fontId="23" fillId="0" borderId="11" xfId="0" applyFont="1" applyFill="1" applyBorder="1" applyAlignment="1">
      <alignment vertical="top"/>
    </xf>
    <xf numFmtId="165" fontId="23" fillId="0" borderId="11" xfId="0" applyNumberFormat="1" applyFont="1" applyFill="1" applyBorder="1" applyAlignment="1">
      <alignment vertical="top"/>
    </xf>
    <xf numFmtId="1" fontId="23" fillId="0" borderId="11" xfId="0" applyNumberFormat="1" applyFont="1" applyFill="1" applyBorder="1" applyAlignment="1">
      <alignment vertical="top"/>
    </xf>
    <xf numFmtId="0" fontId="16" fillId="0" borderId="11" xfId="0" applyFont="1" applyBorder="1" applyAlignment="1">
      <alignment vertical="top"/>
    </xf>
    <xf numFmtId="0" fontId="0" fillId="0" borderId="0" xfId="0" applyAlignment="1">
      <alignment horizontal="center"/>
    </xf>
    <xf numFmtId="0" fontId="27" fillId="0" borderId="15" xfId="0" applyFont="1" applyFill="1" applyBorder="1" applyAlignment="1">
      <alignment vertical="top"/>
    </xf>
    <xf numFmtId="0" fontId="27" fillId="0" borderId="14" xfId="0" applyFont="1" applyBorder="1" applyAlignment="1">
      <alignment horizontal="center"/>
    </xf>
    <xf numFmtId="0" fontId="27" fillId="0" borderId="14" xfId="0" applyFont="1" applyBorder="1"/>
    <xf numFmtId="0" fontId="27" fillId="0" borderId="14" xfId="0" applyFont="1" applyFill="1" applyBorder="1" applyAlignment="1">
      <alignment horizontal="center" vertical="top"/>
    </xf>
    <xf numFmtId="0" fontId="27" fillId="0" borderId="14" xfId="0" applyFont="1" applyFill="1" applyBorder="1" applyAlignment="1">
      <alignment vertical="top"/>
    </xf>
    <xf numFmtId="166" fontId="27" fillId="0" borderId="14" xfId="0" applyNumberFormat="1" applyFont="1" applyFill="1" applyBorder="1" applyAlignment="1">
      <alignment vertical="top"/>
    </xf>
    <xf numFmtId="1" fontId="27" fillId="0" borderId="14" xfId="0" applyNumberFormat="1" applyFont="1" applyFill="1" applyBorder="1" applyAlignment="1">
      <alignment vertical="top"/>
    </xf>
    <xf numFmtId="43" fontId="28" fillId="0" borderId="14" xfId="42" applyFont="1" applyFill="1" applyBorder="1" applyAlignment="1">
      <alignment vertical="top" wrapText="1"/>
    </xf>
    <xf numFmtId="0" fontId="23" fillId="0" borderId="11" xfId="0" applyFont="1" applyFill="1" applyBorder="1" applyAlignment="1">
      <alignment horizontal="center"/>
    </xf>
    <xf numFmtId="0" fontId="23" fillId="0" borderId="11" xfId="0" applyFont="1" applyFill="1" applyBorder="1"/>
    <xf numFmtId="1" fontId="23" fillId="0" borderId="11" xfId="0" applyNumberFormat="1" applyFont="1" applyFill="1" applyBorder="1"/>
    <xf numFmtId="43" fontId="23" fillId="0" borderId="11" xfId="42" applyFont="1" applyFill="1" applyBorder="1"/>
    <xf numFmtId="0" fontId="23" fillId="0" borderId="15" xfId="0" applyFont="1" applyFill="1" applyBorder="1"/>
    <xf numFmtId="0" fontId="23" fillId="0" borderId="14" xfId="0" applyFont="1" applyFill="1" applyBorder="1" applyAlignment="1">
      <alignment horizontal="center"/>
    </xf>
    <xf numFmtId="0" fontId="23" fillId="0" borderId="14" xfId="0" applyFont="1" applyFill="1" applyBorder="1"/>
    <xf numFmtId="1" fontId="23" fillId="0" borderId="14" xfId="0" applyNumberFormat="1" applyFont="1" applyFill="1" applyBorder="1"/>
    <xf numFmtId="43" fontId="23" fillId="0" borderId="14" xfId="42" applyFont="1" applyFill="1" applyBorder="1"/>
    <xf numFmtId="0" fontId="27" fillId="0" borderId="13" xfId="0" applyFont="1" applyFill="1" applyBorder="1"/>
    <xf numFmtId="0" fontId="27" fillId="0" borderId="11" xfId="0" applyFont="1" applyFill="1" applyBorder="1" applyAlignment="1">
      <alignment horizontal="center"/>
    </xf>
    <xf numFmtId="0" fontId="27" fillId="0" borderId="11" xfId="0" applyFont="1" applyFill="1" applyBorder="1"/>
    <xf numFmtId="1" fontId="27" fillId="0" borderId="11" xfId="0" applyNumberFormat="1" applyFont="1" applyFill="1" applyBorder="1"/>
    <xf numFmtId="43" fontId="28" fillId="0" borderId="11" xfId="42" applyFont="1" applyFill="1" applyBorder="1"/>
    <xf numFmtId="0" fontId="29" fillId="0" borderId="0" xfId="0" applyFont="1" applyFill="1" applyBorder="1"/>
    <xf numFmtId="0" fontId="0" fillId="0" borderId="0" xfId="0" applyAlignment="1">
      <alignment vertical="center"/>
    </xf>
    <xf numFmtId="1" fontId="0" fillId="0" borderId="11" xfId="0" applyNumberFormat="1" applyBorder="1"/>
    <xf numFmtId="0" fontId="31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/>
    </xf>
    <xf numFmtId="166" fontId="16" fillId="0" borderId="11" xfId="0" applyNumberFormat="1" applyFont="1" applyBorder="1" applyAlignment="1">
      <alignment vertical="center"/>
    </xf>
    <xf numFmtId="1" fontId="16" fillId="0" borderId="11" xfId="0" applyNumberFormat="1" applyFont="1" applyBorder="1" applyAlignment="1">
      <alignment vertical="center"/>
    </xf>
    <xf numFmtId="166" fontId="16" fillId="0" borderId="11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/>
    <xf numFmtId="0" fontId="16" fillId="0" borderId="1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/>
    </xf>
    <xf numFmtId="166" fontId="16" fillId="0" borderId="11" xfId="0" applyNumberFormat="1" applyFont="1" applyFill="1" applyBorder="1" applyAlignment="1">
      <alignment vertical="center"/>
    </xf>
    <xf numFmtId="1" fontId="16" fillId="0" borderId="11" xfId="0" applyNumberFormat="1" applyFont="1" applyFill="1" applyBorder="1" applyAlignment="1">
      <alignment vertical="center"/>
    </xf>
    <xf numFmtId="166" fontId="16" fillId="0" borderId="11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16" fillId="0" borderId="11" xfId="0" applyFont="1" applyFill="1" applyBorder="1" applyAlignment="1"/>
    <xf numFmtId="0" fontId="16" fillId="0" borderId="11" xfId="0" applyFont="1" applyFill="1" applyBorder="1"/>
    <xf numFmtId="0" fontId="0" fillId="0" borderId="11" xfId="0" applyBorder="1" applyAlignment="1">
      <alignment vertical="center" wrapText="1"/>
    </xf>
    <xf numFmtId="0" fontId="27" fillId="0" borderId="11" xfId="0" applyFont="1" applyBorder="1" applyAlignment="1">
      <alignment vertical="center"/>
    </xf>
    <xf numFmtId="0" fontId="27" fillId="0" borderId="11" xfId="0" applyFont="1" applyFill="1" applyBorder="1" applyAlignment="1">
      <alignment vertical="center"/>
    </xf>
    <xf numFmtId="0" fontId="32" fillId="0" borderId="11" xfId="0" applyFont="1" applyBorder="1"/>
    <xf numFmtId="0" fontId="32" fillId="0" borderId="11" xfId="0" applyFont="1" applyBorder="1" applyAlignment="1"/>
    <xf numFmtId="0" fontId="32" fillId="0" borderId="11" xfId="0" applyFont="1" applyBorder="1" applyAlignment="1">
      <alignment horizontal="center"/>
    </xf>
    <xf numFmtId="1" fontId="32" fillId="0" borderId="11" xfId="0" applyNumberFormat="1" applyFont="1" applyBorder="1"/>
    <xf numFmtId="166" fontId="32" fillId="0" borderId="11" xfId="0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0" xfId="0" applyFont="1"/>
    <xf numFmtId="0" fontId="32" fillId="0" borderId="11" xfId="0" applyFont="1" applyBorder="1" applyAlignment="1">
      <alignment vertical="center" wrapText="1"/>
    </xf>
    <xf numFmtId="0" fontId="32" fillId="0" borderId="11" xfId="0" applyFont="1" applyBorder="1" applyAlignment="1">
      <alignment horizontal="center" vertical="center"/>
    </xf>
    <xf numFmtId="166" fontId="32" fillId="0" borderId="11" xfId="0" applyNumberFormat="1" applyFont="1" applyBorder="1" applyAlignment="1">
      <alignment vertical="center"/>
    </xf>
    <xf numFmtId="1" fontId="32" fillId="0" borderId="11" xfId="0" applyNumberFormat="1" applyFont="1" applyBorder="1" applyAlignment="1">
      <alignment vertical="center"/>
    </xf>
    <xf numFmtId="0" fontId="22" fillId="0" borderId="15" xfId="0" applyFont="1" applyFill="1" applyBorder="1"/>
    <xf numFmtId="0" fontId="22" fillId="0" borderId="14" xfId="0" applyFont="1" applyFill="1" applyBorder="1" applyAlignment="1">
      <alignment horizontal="center"/>
    </xf>
    <xf numFmtId="0" fontId="22" fillId="0" borderId="14" xfId="0" applyFont="1" applyFill="1" applyBorder="1"/>
    <xf numFmtId="1" fontId="22" fillId="0" borderId="14" xfId="0" applyNumberFormat="1" applyFont="1" applyFill="1" applyBorder="1"/>
    <xf numFmtId="43" fontId="25" fillId="0" borderId="14" xfId="42" applyFont="1" applyFill="1" applyBorder="1"/>
    <xf numFmtId="166" fontId="22" fillId="0" borderId="11" xfId="0" applyNumberFormat="1" applyFont="1" applyFill="1" applyBorder="1"/>
    <xf numFmtId="166" fontId="27" fillId="0" borderId="11" xfId="0" applyNumberFormat="1" applyFont="1" applyFill="1" applyBorder="1" applyAlignment="1">
      <alignment vertical="top"/>
    </xf>
    <xf numFmtId="0" fontId="23" fillId="0" borderId="11" xfId="0" applyFont="1" applyBorder="1" applyAlignment="1">
      <alignment horizontal="center"/>
    </xf>
    <xf numFmtId="166" fontId="23" fillId="0" borderId="11" xfId="0" applyNumberFormat="1" applyFont="1" applyFill="1" applyBorder="1" applyAlignment="1">
      <alignment vertical="top"/>
    </xf>
    <xf numFmtId="166" fontId="27" fillId="0" borderId="11" xfId="0" applyNumberFormat="1" applyFont="1" applyFill="1" applyBorder="1"/>
    <xf numFmtId="166" fontId="27" fillId="0" borderId="11" xfId="0" applyNumberFormat="1" applyFont="1" applyBorder="1"/>
    <xf numFmtId="1" fontId="27" fillId="0" borderId="11" xfId="0" applyNumberFormat="1" applyFont="1" applyBorder="1"/>
    <xf numFmtId="0" fontId="27" fillId="0" borderId="16" xfId="0" applyFont="1" applyFill="1" applyBorder="1"/>
    <xf numFmtId="0" fontId="27" fillId="0" borderId="10" xfId="0" applyFont="1" applyFill="1" applyBorder="1" applyAlignment="1">
      <alignment horizontal="center"/>
    </xf>
    <xf numFmtId="0" fontId="27" fillId="0" borderId="10" xfId="0" applyFont="1" applyFill="1" applyBorder="1"/>
    <xf numFmtId="1" fontId="27" fillId="0" borderId="10" xfId="0" applyNumberFormat="1" applyFont="1" applyFill="1" applyBorder="1"/>
    <xf numFmtId="43" fontId="28" fillId="0" borderId="10" xfId="42" applyFont="1" applyFill="1" applyBorder="1"/>
    <xf numFmtId="0" fontId="27" fillId="0" borderId="16" xfId="0" applyFont="1" applyFill="1" applyBorder="1" applyAlignment="1">
      <alignment vertical="top"/>
    </xf>
    <xf numFmtId="0" fontId="27" fillId="0" borderId="10" xfId="0" applyFont="1" applyFill="1" applyBorder="1" applyAlignment="1">
      <alignment horizontal="center" vertical="top"/>
    </xf>
    <xf numFmtId="0" fontId="27" fillId="0" borderId="10" xfId="0" applyFont="1" applyFill="1" applyBorder="1" applyAlignment="1">
      <alignment vertical="top"/>
    </xf>
    <xf numFmtId="1" fontId="27" fillId="0" borderId="10" xfId="0" applyNumberFormat="1" applyFont="1" applyFill="1" applyBorder="1" applyAlignment="1">
      <alignment vertical="top"/>
    </xf>
    <xf numFmtId="43" fontId="27" fillId="0" borderId="10" xfId="42" applyFont="1" applyFill="1" applyBorder="1" applyAlignment="1">
      <alignment vertical="top" wrapText="1"/>
    </xf>
    <xf numFmtId="0" fontId="27" fillId="0" borderId="0" xfId="0" applyFont="1" applyFill="1" applyBorder="1" applyAlignment="1">
      <alignment vertical="top"/>
    </xf>
    <xf numFmtId="0" fontId="16" fillId="33" borderId="11" xfId="0" applyFont="1" applyFill="1" applyBorder="1"/>
    <xf numFmtId="0" fontId="16" fillId="33" borderId="11" xfId="0" applyFont="1" applyFill="1" applyBorder="1" applyAlignment="1"/>
    <xf numFmtId="0" fontId="16" fillId="33" borderId="11" xfId="0" applyFont="1" applyFill="1" applyBorder="1" applyAlignment="1">
      <alignment horizontal="center"/>
    </xf>
    <xf numFmtId="1" fontId="16" fillId="33" borderId="11" xfId="0" applyNumberFormat="1" applyFont="1" applyFill="1" applyBorder="1"/>
    <xf numFmtId="166" fontId="16" fillId="33" borderId="11" xfId="0" applyNumberFormat="1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1" fontId="16" fillId="0" borderId="11" xfId="0" applyNumberFormat="1" applyFont="1" applyFill="1" applyBorder="1"/>
    <xf numFmtId="166" fontId="16" fillId="0" borderId="11" xfId="0" applyNumberFormat="1" applyFont="1" applyFill="1" applyBorder="1"/>
    <xf numFmtId="0" fontId="33" fillId="0" borderId="11" xfId="0" applyFont="1" applyFill="1" applyBorder="1"/>
    <xf numFmtId="0" fontId="34" fillId="0" borderId="11" xfId="0" applyFont="1" applyBorder="1"/>
    <xf numFmtId="0" fontId="34" fillId="0" borderId="14" xfId="0" applyFont="1" applyBorder="1"/>
    <xf numFmtId="0" fontId="32" fillId="0" borderId="10" xfId="0" applyFont="1" applyBorder="1"/>
    <xf numFmtId="0" fontId="34" fillId="0" borderId="11" xfId="0" applyFont="1" applyFill="1" applyBorder="1"/>
    <xf numFmtId="0" fontId="34" fillId="0" borderId="14" xfId="0" applyFont="1" applyFill="1" applyBorder="1"/>
    <xf numFmtId="0" fontId="32" fillId="0" borderId="10" xfId="0" applyFont="1" applyFill="1" applyBorder="1"/>
    <xf numFmtId="0" fontId="35" fillId="0" borderId="11" xfId="0" applyFont="1" applyFill="1" applyBorder="1"/>
    <xf numFmtId="0" fontId="36" fillId="0" borderId="11" xfId="0" applyFont="1" applyBorder="1" applyAlignment="1">
      <alignment vertical="top"/>
    </xf>
    <xf numFmtId="0" fontId="14" fillId="0" borderId="11" xfId="0" applyFont="1" applyFill="1" applyBorder="1"/>
    <xf numFmtId="0" fontId="14" fillId="0" borderId="14" xfId="0" applyFont="1" applyFill="1" applyBorder="1"/>
    <xf numFmtId="0" fontId="37" fillId="0" borderId="0" xfId="0" applyFont="1" applyFill="1" applyBorder="1"/>
    <xf numFmtId="0" fontId="38" fillId="0" borderId="0" xfId="0" applyFont="1" applyFill="1" applyBorder="1" applyAlignment="1">
      <alignment vertical="top"/>
    </xf>
    <xf numFmtId="0" fontId="38" fillId="0" borderId="0" xfId="0" applyFont="1" applyAlignment="1">
      <alignment horizontal="center" vertical="center" wrapText="1"/>
    </xf>
    <xf numFmtId="0" fontId="38" fillId="0" borderId="0" xfId="0" applyFont="1"/>
    <xf numFmtId="0" fontId="38" fillId="0" borderId="0" xfId="0" applyFont="1" applyAlignment="1">
      <alignment horizontal="center"/>
    </xf>
    <xf numFmtId="0" fontId="39" fillId="0" borderId="0" xfId="0" applyFont="1" applyFill="1" applyBorder="1" applyAlignment="1">
      <alignment vertical="top"/>
    </xf>
    <xf numFmtId="0" fontId="39" fillId="0" borderId="0" xfId="0" applyFont="1" applyFill="1" applyBorder="1"/>
    <xf numFmtId="0" fontId="39" fillId="0" borderId="0" xfId="0" applyFont="1" applyBorder="1"/>
    <xf numFmtId="0" fontId="38" fillId="0" borderId="0" xfId="0" applyFont="1" applyBorder="1"/>
    <xf numFmtId="0" fontId="32" fillId="0" borderId="11" xfId="0" applyFont="1" applyFill="1" applyBorder="1" applyAlignment="1">
      <alignment vertical="top"/>
    </xf>
    <xf numFmtId="0" fontId="33" fillId="0" borderId="11" xfId="0" applyFont="1" applyFill="1" applyBorder="1" applyAlignment="1">
      <alignment vertical="top"/>
    </xf>
    <xf numFmtId="0" fontId="34" fillId="0" borderId="11" xfId="0" applyFont="1" applyFill="1" applyBorder="1" applyAlignment="1">
      <alignment vertical="top"/>
    </xf>
    <xf numFmtId="0" fontId="32" fillId="0" borderId="10" xfId="0" applyFont="1" applyBorder="1" applyAlignment="1">
      <alignment vertical="top"/>
    </xf>
    <xf numFmtId="0" fontId="33" fillId="0" borderId="0" xfId="0" applyFont="1" applyFill="1" applyBorder="1" applyAlignment="1">
      <alignment vertical="top" wrapText="1"/>
    </xf>
    <xf numFmtId="3" fontId="0" fillId="0" borderId="0" xfId="0" applyNumberForma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4" fillId="0" borderId="11" xfId="0" applyFont="1" applyBorder="1" applyAlignment="1">
      <alignment vertical="top"/>
    </xf>
    <xf numFmtId="43" fontId="28" fillId="0" borderId="0" xfId="42" applyFont="1" applyFill="1" applyBorder="1" applyAlignment="1">
      <alignment vertical="top" wrapText="1"/>
    </xf>
    <xf numFmtId="43" fontId="25" fillId="0" borderId="0" xfId="42" applyFont="1" applyFill="1" applyBorder="1" applyAlignment="1">
      <alignment vertical="top" wrapText="1"/>
    </xf>
    <xf numFmtId="43" fontId="28" fillId="0" borderId="13" xfId="42" applyFont="1" applyFill="1" applyBorder="1" applyAlignment="1">
      <alignment vertical="top" wrapText="1"/>
    </xf>
    <xf numFmtId="43" fontId="25" fillId="0" borderId="13" xfId="42" applyFont="1" applyFill="1" applyBorder="1" applyAlignment="1">
      <alignment vertical="top" wrapText="1"/>
    </xf>
    <xf numFmtId="43" fontId="23" fillId="0" borderId="13" xfId="42" applyFont="1" applyFill="1" applyBorder="1" applyAlignment="1">
      <alignment vertical="top" wrapText="1"/>
    </xf>
    <xf numFmtId="43" fontId="23" fillId="0" borderId="0" xfId="42" applyFont="1" applyFill="1" applyBorder="1" applyAlignment="1">
      <alignment vertical="top" wrapText="1"/>
    </xf>
    <xf numFmtId="43" fontId="25" fillId="0" borderId="0" xfId="42" applyFont="1" applyFill="1" applyBorder="1"/>
    <xf numFmtId="43" fontId="28" fillId="0" borderId="0" xfId="42" applyFont="1" applyFill="1" applyBorder="1"/>
    <xf numFmtId="43" fontId="23" fillId="0" borderId="0" xfId="42" applyFont="1" applyFill="1" applyBorder="1"/>
    <xf numFmtId="43" fontId="27" fillId="0" borderId="0" xfId="42" applyFont="1" applyFill="1" applyBorder="1" applyAlignment="1">
      <alignment vertical="top" wrapText="1"/>
    </xf>
    <xf numFmtId="0" fontId="25" fillId="0" borderId="0" xfId="0" applyFont="1" applyFill="1" applyBorder="1" applyAlignment="1">
      <alignment wrapText="1"/>
    </xf>
    <xf numFmtId="0" fontId="28" fillId="0" borderId="0" xfId="0" applyFont="1" applyBorder="1"/>
    <xf numFmtId="0" fontId="25" fillId="0" borderId="0" xfId="0" applyFont="1" applyBorder="1"/>
    <xf numFmtId="0" fontId="26" fillId="0" borderId="0" xfId="0" applyFont="1" applyBorder="1" applyAlignment="1">
      <alignment horizontal="center"/>
    </xf>
    <xf numFmtId="0" fontId="0" fillId="0" borderId="0" xfId="0" applyBorder="1"/>
    <xf numFmtId="0" fontId="38" fillId="0" borderId="0" xfId="0" applyFont="1" applyBorder="1" applyAlignment="1">
      <alignment horizontal="center" vertical="center" wrapText="1"/>
    </xf>
    <xf numFmtId="0" fontId="37" fillId="0" borderId="0" xfId="0" applyFont="1" applyFill="1" applyBorder="1" applyAlignment="1">
      <alignment vertical="top"/>
    </xf>
    <xf numFmtId="0" fontId="35" fillId="0" borderId="11" xfId="0" applyFont="1" applyBorder="1" applyAlignment="1">
      <alignment vertical="top"/>
    </xf>
    <xf numFmtId="0" fontId="35" fillId="0" borderId="11" xfId="0" applyFont="1" applyBorder="1"/>
    <xf numFmtId="0" fontId="37" fillId="0" borderId="14" xfId="0" applyFont="1" applyFill="1" applyBorder="1" applyAlignment="1">
      <alignment vertical="top"/>
    </xf>
    <xf numFmtId="0" fontId="35" fillId="0" borderId="14" xfId="0" applyFont="1" applyBorder="1" applyAlignment="1">
      <alignment vertical="top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40" fillId="0" borderId="17" xfId="0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3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ma" xfId="42" builtinId="3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nd" xfId="9" builtinId="20" customBuiltin="1"/>
    <cellStyle name="Väljund" xfId="10" builtinId="21" customBuiltin="1"/>
    <cellStyle name="Üldpealkiri" xfId="1" builtinId="15" customBuiltin="1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E9F5F-FBF0-4499-BF9E-60EDBAF695C7}">
  <dimension ref="A2:D10"/>
  <sheetViews>
    <sheetView workbookViewId="0">
      <selection activeCell="D11" sqref="D11"/>
    </sheetView>
  </sheetViews>
  <sheetFormatPr defaultRowHeight="14.4" x14ac:dyDescent="0.3"/>
  <cols>
    <col min="1" max="1" width="48.44140625" bestFit="1" customWidth="1"/>
    <col min="2" max="2" width="12.33203125" customWidth="1"/>
    <col min="3" max="3" width="13.77734375" customWidth="1"/>
  </cols>
  <sheetData>
    <row r="2" spans="1:4" ht="18" x14ac:dyDescent="0.35">
      <c r="A2" s="235" t="s">
        <v>88</v>
      </c>
      <c r="B2" s="236"/>
      <c r="C2" s="236"/>
    </row>
    <row r="4" spans="1:4" ht="28.8" x14ac:dyDescent="0.3">
      <c r="A4" s="40" t="s">
        <v>22</v>
      </c>
      <c r="B4" s="40" t="s">
        <v>5</v>
      </c>
      <c r="C4" s="1" t="s">
        <v>25</v>
      </c>
    </row>
    <row r="5" spans="1:4" x14ac:dyDescent="0.3">
      <c r="A5" s="4" t="s">
        <v>23</v>
      </c>
      <c r="B5" s="42">
        <f>Projekteerimisobjektid!K11</f>
        <v>3.8119999999999998</v>
      </c>
      <c r="C5" s="43">
        <f>Projekteerimisobjektid!L11</f>
        <v>76</v>
      </c>
    </row>
    <row r="6" spans="1:4" x14ac:dyDescent="0.3">
      <c r="A6" s="2" t="s">
        <v>24</v>
      </c>
      <c r="B6" s="44">
        <f>'Uute katete objektid'!K67</f>
        <v>51.957000000000029</v>
      </c>
      <c r="C6" s="63">
        <f>'Uute katete objektid'!L67</f>
        <v>1015</v>
      </c>
    </row>
    <row r="7" spans="1:4" x14ac:dyDescent="0.3">
      <c r="A7" s="2" t="s">
        <v>29</v>
      </c>
      <c r="B7" s="62">
        <f>Võrk!K185</f>
        <v>571.21400000000017</v>
      </c>
      <c r="C7" s="63">
        <f>Võrk!L185</f>
        <v>5709</v>
      </c>
    </row>
    <row r="8" spans="1:4" x14ac:dyDescent="0.3">
      <c r="A8" s="2" t="s">
        <v>37</v>
      </c>
      <c r="B8" s="44">
        <f>'KRKAT objektid'!K10</f>
        <v>17.829000000000001</v>
      </c>
      <c r="C8" s="63">
        <f>'KRKAT objektid'!L10</f>
        <v>179</v>
      </c>
    </row>
    <row r="9" spans="1:4" x14ac:dyDescent="0.3">
      <c r="A9" s="2" t="s">
        <v>30</v>
      </c>
      <c r="B9" s="44"/>
      <c r="C9" s="45">
        <v>521</v>
      </c>
    </row>
    <row r="10" spans="1:4" x14ac:dyDescent="0.3">
      <c r="A10" s="41" t="s">
        <v>59</v>
      </c>
      <c r="B10" s="46">
        <f>SUM(B5:B8)</f>
        <v>644.81200000000013</v>
      </c>
      <c r="C10" s="47">
        <f>SUM(C5:C9)</f>
        <v>7500</v>
      </c>
      <c r="D10" s="210">
        <f>SUM(C5:C8)</f>
        <v>6979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1"/>
  <sheetViews>
    <sheetView workbookViewId="0">
      <pane ySplit="4" topLeftCell="A5" activePane="bottomLeft" state="frozen"/>
      <selection pane="bottomLeft" activeCell="Q19" sqref="Q19"/>
    </sheetView>
  </sheetViews>
  <sheetFormatPr defaultRowHeight="14.4" x14ac:dyDescent="0.3"/>
  <cols>
    <col min="1" max="1" width="4.109375" customWidth="1"/>
    <col min="2" max="2" width="6.109375" customWidth="1"/>
    <col min="3" max="3" width="21.109375" customWidth="1"/>
    <col min="4" max="4" width="5.6640625" customWidth="1"/>
    <col min="5" max="5" width="6.5546875" customWidth="1"/>
    <col min="6" max="6" width="7.44140625" customWidth="1"/>
    <col min="7" max="8" width="7.33203125" customWidth="1"/>
    <col min="9" max="9" width="7.88671875" customWidth="1"/>
    <col min="10" max="10" width="8.33203125" customWidth="1"/>
    <col min="11" max="12" width="7.44140625" customWidth="1"/>
    <col min="13" max="13" width="19.109375" customWidth="1"/>
    <col min="15" max="15" width="13.109375" bestFit="1" customWidth="1"/>
    <col min="16" max="16" width="12.109375" bestFit="1" customWidth="1"/>
  </cols>
  <sheetData>
    <row r="2" spans="1:16" ht="35.4" customHeight="1" x14ac:dyDescent="0.3">
      <c r="A2" s="237" t="s">
        <v>60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</row>
    <row r="4" spans="1:16" s="3" customFormat="1" ht="42.75" customHeight="1" x14ac:dyDescent="0.3">
      <c r="A4" s="1" t="s">
        <v>10</v>
      </c>
      <c r="B4" s="1" t="s">
        <v>0</v>
      </c>
      <c r="C4" s="1" t="s">
        <v>1</v>
      </c>
      <c r="D4" s="1" t="s">
        <v>2</v>
      </c>
      <c r="E4" s="1" t="s">
        <v>61</v>
      </c>
      <c r="F4" s="1" t="s">
        <v>62</v>
      </c>
      <c r="G4" s="1" t="s">
        <v>11</v>
      </c>
      <c r="H4" s="1" t="s">
        <v>63</v>
      </c>
      <c r="I4" s="1" t="s">
        <v>64</v>
      </c>
      <c r="J4" s="1" t="s">
        <v>12</v>
      </c>
      <c r="K4" s="1" t="s">
        <v>5</v>
      </c>
      <c r="L4" s="1" t="s">
        <v>28</v>
      </c>
      <c r="M4" s="1" t="s">
        <v>4</v>
      </c>
    </row>
    <row r="5" spans="1:16" s="19" customFormat="1" x14ac:dyDescent="0.3">
      <c r="A5" s="13">
        <v>1</v>
      </c>
      <c r="B5" s="13">
        <v>11414</v>
      </c>
      <c r="C5" s="13" t="s">
        <v>58</v>
      </c>
      <c r="D5" s="14">
        <v>1</v>
      </c>
      <c r="E5" s="14">
        <v>1</v>
      </c>
      <c r="F5" s="14">
        <v>0</v>
      </c>
      <c r="G5" s="16">
        <v>0</v>
      </c>
      <c r="H5" s="80">
        <v>1</v>
      </c>
      <c r="I5" s="80">
        <v>3812</v>
      </c>
      <c r="J5" s="16">
        <v>3.8119999999999998</v>
      </c>
      <c r="K5" s="17">
        <f>J5-G5</f>
        <v>3.8119999999999998</v>
      </c>
      <c r="L5" s="75">
        <f t="shared" ref="L5" si="0">ROUND(K5*20,0)</f>
        <v>76</v>
      </c>
      <c r="M5" s="15"/>
      <c r="N5" s="18"/>
    </row>
    <row r="6" spans="1:16" s="10" customFormat="1" x14ac:dyDescent="0.3">
      <c r="A6" s="8"/>
      <c r="B6" s="13"/>
      <c r="C6" s="34"/>
      <c r="D6" s="35"/>
      <c r="E6" s="35"/>
      <c r="F6" s="35"/>
      <c r="G6" s="36"/>
      <c r="H6" s="36"/>
      <c r="I6" s="36"/>
      <c r="J6" s="37"/>
      <c r="K6" s="17"/>
      <c r="L6" s="17"/>
      <c r="M6" s="9"/>
    </row>
    <row r="7" spans="1:16" s="10" customFormat="1" x14ac:dyDescent="0.3">
      <c r="A7" s="8"/>
      <c r="B7" s="13"/>
      <c r="C7" s="13"/>
      <c r="D7" s="35"/>
      <c r="E7" s="35"/>
      <c r="F7" s="35"/>
      <c r="G7" s="36"/>
      <c r="H7" s="36"/>
      <c r="I7" s="36"/>
      <c r="J7" s="36"/>
      <c r="K7" s="17"/>
      <c r="L7" s="17"/>
      <c r="M7" s="9"/>
      <c r="O7" s="11"/>
      <c r="P7" s="11"/>
    </row>
    <row r="8" spans="1:16" s="10" customFormat="1" x14ac:dyDescent="0.3">
      <c r="A8" s="8"/>
      <c r="B8" s="13"/>
      <c r="C8" s="13"/>
      <c r="D8" s="35"/>
      <c r="E8" s="35"/>
      <c r="F8" s="35"/>
      <c r="G8" s="36"/>
      <c r="H8" s="36"/>
      <c r="I8" s="36"/>
      <c r="J8" s="36"/>
      <c r="K8" s="17"/>
      <c r="L8" s="17"/>
      <c r="M8" s="9"/>
      <c r="O8" s="11"/>
      <c r="P8" s="11"/>
    </row>
    <row r="9" spans="1:16" s="10" customFormat="1" x14ac:dyDescent="0.3">
      <c r="A9" s="8"/>
      <c r="B9" s="13"/>
      <c r="C9" s="13"/>
      <c r="D9" s="35"/>
      <c r="E9" s="35"/>
      <c r="F9" s="35"/>
      <c r="G9" s="36"/>
      <c r="H9" s="36"/>
      <c r="I9" s="36"/>
      <c r="J9" s="36"/>
      <c r="K9" s="17"/>
      <c r="L9" s="17"/>
      <c r="M9" s="9"/>
      <c r="O9" s="11"/>
      <c r="P9" s="11"/>
    </row>
    <row r="10" spans="1:16" s="23" customForma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1"/>
      <c r="L10" s="21"/>
      <c r="M10" s="20"/>
    </row>
    <row r="11" spans="1:16" x14ac:dyDescent="0.3">
      <c r="A11" s="2"/>
      <c r="B11" s="2"/>
      <c r="C11" s="30" t="s">
        <v>27</v>
      </c>
      <c r="D11" s="2"/>
      <c r="E11" s="2"/>
      <c r="F11" s="2"/>
      <c r="G11" s="2"/>
      <c r="H11" s="2"/>
      <c r="I11" s="2"/>
      <c r="J11" s="2"/>
      <c r="K11" s="39">
        <f>SUM(K5:K10)</f>
        <v>3.8119999999999998</v>
      </c>
      <c r="L11" s="59">
        <f>SUM(L5:L10)</f>
        <v>76</v>
      </c>
      <c r="M11" s="2"/>
    </row>
  </sheetData>
  <mergeCells count="1">
    <mergeCell ref="A2:M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36790-1DA6-472F-AC7B-27307944AD96}">
  <dimension ref="A2:Q81"/>
  <sheetViews>
    <sheetView tabSelected="1" topLeftCell="B1" workbookViewId="0">
      <pane ySplit="4" topLeftCell="A5" activePane="bottomLeft" state="frozen"/>
      <selection pane="bottomLeft" activeCell="O1" sqref="O1"/>
    </sheetView>
  </sheetViews>
  <sheetFormatPr defaultColWidth="6.6640625" defaultRowHeight="14.4" x14ac:dyDescent="0.3"/>
  <cols>
    <col min="2" max="2" width="6.6640625" style="24"/>
    <col min="3" max="3" width="44.109375" bestFit="1" customWidth="1"/>
    <col min="6" max="6" width="8.33203125" customWidth="1"/>
    <col min="7" max="9" width="8.5546875" customWidth="1"/>
    <col min="10" max="10" width="10.77734375" customWidth="1"/>
    <col min="12" max="12" width="8.21875" customWidth="1"/>
    <col min="13" max="13" width="8.33203125" style="24" customWidth="1"/>
    <col min="14" max="14" width="29.44140625" bestFit="1" customWidth="1"/>
    <col min="15" max="15" width="38.77734375" customWidth="1"/>
    <col min="16" max="16" width="36.33203125" customWidth="1"/>
    <col min="17" max="17" width="47.109375" style="199" customWidth="1"/>
  </cols>
  <sheetData>
    <row r="2" spans="1:17" ht="18" x14ac:dyDescent="0.3">
      <c r="A2" s="239" t="s">
        <v>65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12"/>
      <c r="Q2" s="200"/>
    </row>
    <row r="4" spans="1:17" s="3" customFormat="1" ht="43.2" x14ac:dyDescent="0.3">
      <c r="A4" s="1" t="s">
        <v>10</v>
      </c>
      <c r="B4" s="1" t="s">
        <v>0</v>
      </c>
      <c r="C4" s="1" t="s">
        <v>1</v>
      </c>
      <c r="D4" s="1" t="s">
        <v>2</v>
      </c>
      <c r="E4" s="1" t="s">
        <v>61</v>
      </c>
      <c r="F4" s="1" t="s">
        <v>62</v>
      </c>
      <c r="G4" s="1" t="s">
        <v>11</v>
      </c>
      <c r="H4" s="1" t="s">
        <v>63</v>
      </c>
      <c r="I4" s="1" t="s">
        <v>64</v>
      </c>
      <c r="J4" s="1" t="s">
        <v>12</v>
      </c>
      <c r="K4" s="1" t="s">
        <v>3</v>
      </c>
      <c r="L4" s="1" t="s">
        <v>28</v>
      </c>
      <c r="M4" s="1" t="s">
        <v>13</v>
      </c>
      <c r="N4" s="1" t="s">
        <v>6</v>
      </c>
      <c r="O4" s="1" t="s">
        <v>4</v>
      </c>
      <c r="P4" s="229" t="s">
        <v>215</v>
      </c>
      <c r="Q4" s="198" t="s">
        <v>212</v>
      </c>
    </row>
    <row r="5" spans="1:17" s="86" customFormat="1" ht="27.6" x14ac:dyDescent="0.3">
      <c r="A5" s="81"/>
      <c r="B5" s="82">
        <v>11</v>
      </c>
      <c r="C5" s="83" t="s">
        <v>31</v>
      </c>
      <c r="D5" s="82">
        <v>1</v>
      </c>
      <c r="E5" s="82">
        <v>8</v>
      </c>
      <c r="F5" s="82">
        <v>964</v>
      </c>
      <c r="G5" s="83">
        <v>30.45</v>
      </c>
      <c r="H5" s="83">
        <v>8</v>
      </c>
      <c r="I5" s="83">
        <v>4772</v>
      </c>
      <c r="J5" s="83">
        <v>34.207999999999998</v>
      </c>
      <c r="K5" s="83">
        <f t="shared" ref="K5:K36" si="0">J5-G5</f>
        <v>3.7579999999999991</v>
      </c>
      <c r="L5" s="84">
        <f t="shared" ref="L5:L8" si="1">ROUND(K5*20,0)</f>
        <v>75</v>
      </c>
      <c r="M5" s="82">
        <v>306.74</v>
      </c>
      <c r="N5" s="205" t="s">
        <v>8</v>
      </c>
      <c r="O5" s="85" t="s">
        <v>57</v>
      </c>
      <c r="P5" s="214"/>
      <c r="Q5" s="201"/>
    </row>
    <row r="6" spans="1:17" s="86" customFormat="1" ht="27.6" x14ac:dyDescent="0.3">
      <c r="A6" s="81"/>
      <c r="B6" s="82">
        <v>11</v>
      </c>
      <c r="C6" s="83" t="s">
        <v>31</v>
      </c>
      <c r="D6" s="82">
        <v>2</v>
      </c>
      <c r="E6" s="82">
        <v>8</v>
      </c>
      <c r="F6" s="82">
        <v>964</v>
      </c>
      <c r="G6" s="83">
        <v>30.666</v>
      </c>
      <c r="H6" s="83">
        <v>8</v>
      </c>
      <c r="I6" s="83">
        <v>4722</v>
      </c>
      <c r="J6" s="83">
        <v>34.423999999999999</v>
      </c>
      <c r="K6" s="83">
        <f t="shared" si="0"/>
        <v>3.7579999999999991</v>
      </c>
      <c r="L6" s="84">
        <f t="shared" si="1"/>
        <v>75</v>
      </c>
      <c r="M6" s="82">
        <v>306.74</v>
      </c>
      <c r="N6" s="205" t="s">
        <v>8</v>
      </c>
      <c r="O6" s="85" t="s">
        <v>84</v>
      </c>
      <c r="P6" s="214"/>
      <c r="Q6" s="201"/>
    </row>
    <row r="7" spans="1:17" s="77" customFormat="1" x14ac:dyDescent="0.3">
      <c r="A7" s="72"/>
      <c r="B7" s="73"/>
      <c r="C7" s="74"/>
      <c r="D7" s="73"/>
      <c r="E7" s="73"/>
      <c r="F7" s="73"/>
      <c r="G7" s="74"/>
      <c r="H7" s="74"/>
      <c r="I7" s="74"/>
      <c r="J7" s="74"/>
      <c r="K7" s="78"/>
      <c r="L7" s="75"/>
      <c r="M7" s="73"/>
      <c r="N7" s="74"/>
      <c r="O7" s="76"/>
      <c r="P7" s="215"/>
      <c r="Q7" s="201"/>
    </row>
    <row r="8" spans="1:17" s="86" customFormat="1" x14ac:dyDescent="0.3">
      <c r="A8" s="81"/>
      <c r="B8" s="82">
        <v>11116</v>
      </c>
      <c r="C8" s="83" t="s">
        <v>66</v>
      </c>
      <c r="D8" s="82">
        <v>1</v>
      </c>
      <c r="E8" s="82">
        <v>1</v>
      </c>
      <c r="F8" s="82">
        <v>0</v>
      </c>
      <c r="G8" s="83">
        <v>0</v>
      </c>
      <c r="H8" s="83">
        <v>2</v>
      </c>
      <c r="I8" s="83">
        <v>431</v>
      </c>
      <c r="J8" s="83">
        <v>1.083</v>
      </c>
      <c r="K8" s="83">
        <f t="shared" si="0"/>
        <v>1.083</v>
      </c>
      <c r="L8" s="84">
        <f t="shared" si="1"/>
        <v>22</v>
      </c>
      <c r="M8" s="82"/>
      <c r="N8" s="83"/>
      <c r="O8" s="85" t="s">
        <v>44</v>
      </c>
      <c r="P8" s="216"/>
      <c r="Q8" s="240" t="s">
        <v>213</v>
      </c>
    </row>
    <row r="9" spans="1:17" s="77" customFormat="1" x14ac:dyDescent="0.3">
      <c r="A9" s="72"/>
      <c r="B9" s="73"/>
      <c r="C9" s="7" t="s">
        <v>67</v>
      </c>
      <c r="D9" s="73"/>
      <c r="E9" s="73"/>
      <c r="F9" s="73"/>
      <c r="G9" s="74"/>
      <c r="H9" s="74"/>
      <c r="I9" s="74"/>
      <c r="J9" s="74"/>
      <c r="K9" s="78"/>
      <c r="L9" s="75"/>
      <c r="M9" s="73"/>
      <c r="N9" s="74"/>
      <c r="O9" s="76"/>
      <c r="P9" s="217"/>
      <c r="Q9" s="241"/>
    </row>
    <row r="10" spans="1:17" s="77" customFormat="1" ht="27.6" x14ac:dyDescent="0.3">
      <c r="A10" s="88"/>
      <c r="B10" s="89"/>
      <c r="C10" s="90"/>
      <c r="D10" s="89">
        <v>1</v>
      </c>
      <c r="E10" s="89">
        <v>1</v>
      </c>
      <c r="F10" s="89">
        <v>0</v>
      </c>
      <c r="G10" s="90">
        <v>0</v>
      </c>
      <c r="H10" s="90">
        <v>1</v>
      </c>
      <c r="I10" s="90">
        <v>652</v>
      </c>
      <c r="J10" s="90">
        <v>0.65200000000000002</v>
      </c>
      <c r="K10" s="91"/>
      <c r="L10" s="92"/>
      <c r="M10" s="89">
        <v>220</v>
      </c>
      <c r="N10" s="213" t="s">
        <v>8</v>
      </c>
      <c r="O10" s="87" t="s">
        <v>70</v>
      </c>
      <c r="P10" s="230" t="s">
        <v>7</v>
      </c>
      <c r="Q10" s="241"/>
    </row>
    <row r="11" spans="1:17" s="77" customFormat="1" x14ac:dyDescent="0.3">
      <c r="A11" s="88"/>
      <c r="B11" s="89"/>
      <c r="C11" s="90"/>
      <c r="D11" s="89">
        <v>1</v>
      </c>
      <c r="E11" s="89">
        <v>2</v>
      </c>
      <c r="F11" s="89">
        <v>0</v>
      </c>
      <c r="G11" s="90">
        <v>0.65200000000000002</v>
      </c>
      <c r="H11" s="90">
        <v>2</v>
      </c>
      <c r="I11" s="90">
        <v>431</v>
      </c>
      <c r="J11" s="90">
        <v>1.083</v>
      </c>
      <c r="K11" s="91"/>
      <c r="L11" s="92"/>
      <c r="M11" s="89">
        <v>220</v>
      </c>
      <c r="N11" s="206" t="s">
        <v>7</v>
      </c>
      <c r="O11" s="87" t="s">
        <v>71</v>
      </c>
      <c r="P11" s="218"/>
      <c r="Q11" s="241"/>
    </row>
    <row r="12" spans="1:17" s="77" customFormat="1" x14ac:dyDescent="0.3">
      <c r="A12" s="72"/>
      <c r="B12" s="73"/>
      <c r="C12" s="74"/>
      <c r="D12" s="73"/>
      <c r="E12" s="73"/>
      <c r="F12" s="73"/>
      <c r="G12" s="74"/>
      <c r="H12" s="74"/>
      <c r="I12" s="74"/>
      <c r="J12" s="74"/>
      <c r="K12" s="78"/>
      <c r="L12" s="75"/>
      <c r="M12" s="73"/>
      <c r="N12" s="74"/>
      <c r="O12" s="76"/>
      <c r="P12" s="217"/>
      <c r="Q12" s="241"/>
    </row>
    <row r="13" spans="1:17" s="86" customFormat="1" x14ac:dyDescent="0.3">
      <c r="A13" s="81"/>
      <c r="B13" s="82">
        <v>3612</v>
      </c>
      <c r="C13" s="83" t="s">
        <v>68</v>
      </c>
      <c r="D13" s="82">
        <v>1</v>
      </c>
      <c r="E13" s="82">
        <v>1</v>
      </c>
      <c r="F13" s="82">
        <v>0</v>
      </c>
      <c r="G13" s="83">
        <v>0</v>
      </c>
      <c r="H13" s="83">
        <v>1</v>
      </c>
      <c r="I13" s="83">
        <v>38</v>
      </c>
      <c r="J13" s="83">
        <v>3.7999999999999999E-2</v>
      </c>
      <c r="K13" s="83">
        <f t="shared" si="0"/>
        <v>3.7999999999999999E-2</v>
      </c>
      <c r="L13" s="84">
        <v>1</v>
      </c>
      <c r="M13" s="82">
        <v>220</v>
      </c>
      <c r="N13" s="232" t="s">
        <v>8</v>
      </c>
      <c r="O13" s="85" t="s">
        <v>69</v>
      </c>
      <c r="P13" s="230" t="s">
        <v>7</v>
      </c>
      <c r="Q13" s="241"/>
    </row>
    <row r="14" spans="1:17" s="86" customFormat="1" x14ac:dyDescent="0.3">
      <c r="A14" s="81"/>
      <c r="B14" s="29">
        <v>3613</v>
      </c>
      <c r="C14" s="30" t="s">
        <v>72</v>
      </c>
      <c r="D14" s="82">
        <v>1</v>
      </c>
      <c r="E14" s="82">
        <v>1</v>
      </c>
      <c r="F14" s="82">
        <v>0</v>
      </c>
      <c r="G14" s="83">
        <v>0</v>
      </c>
      <c r="H14" s="83">
        <v>1</v>
      </c>
      <c r="I14" s="83">
        <v>131</v>
      </c>
      <c r="J14" s="83">
        <v>0.13100000000000001</v>
      </c>
      <c r="K14" s="83">
        <f t="shared" si="0"/>
        <v>0.13100000000000001</v>
      </c>
      <c r="L14" s="84">
        <v>2</v>
      </c>
      <c r="M14" s="82">
        <v>220</v>
      </c>
      <c r="N14" s="232" t="s">
        <v>8</v>
      </c>
      <c r="O14" s="85" t="s">
        <v>69</v>
      </c>
      <c r="P14" s="230" t="s">
        <v>7</v>
      </c>
      <c r="Q14" s="241"/>
    </row>
    <row r="15" spans="1:17" s="86" customFormat="1" x14ac:dyDescent="0.3">
      <c r="A15" s="81"/>
      <c r="B15" s="29"/>
      <c r="C15" s="30"/>
      <c r="D15" s="82"/>
      <c r="E15" s="82"/>
      <c r="F15" s="82"/>
      <c r="G15" s="83"/>
      <c r="H15" s="83"/>
      <c r="I15" s="83"/>
      <c r="J15" s="83"/>
      <c r="K15" s="83"/>
      <c r="L15" s="84"/>
      <c r="M15" s="82"/>
      <c r="N15" s="55"/>
      <c r="O15" s="85"/>
      <c r="P15" s="216"/>
      <c r="Q15" s="241"/>
    </row>
    <row r="16" spans="1:17" s="86" customFormat="1" x14ac:dyDescent="0.3">
      <c r="A16" s="81"/>
      <c r="B16" s="29">
        <v>3614</v>
      </c>
      <c r="C16" s="30" t="s">
        <v>74</v>
      </c>
      <c r="D16" s="82">
        <v>1</v>
      </c>
      <c r="E16" s="82">
        <v>1</v>
      </c>
      <c r="F16" s="82">
        <v>0</v>
      </c>
      <c r="G16" s="83">
        <v>0</v>
      </c>
      <c r="H16" s="83">
        <v>1</v>
      </c>
      <c r="I16" s="83">
        <v>1881</v>
      </c>
      <c r="J16" s="83">
        <v>1.881</v>
      </c>
      <c r="K16" s="83">
        <f t="shared" si="0"/>
        <v>1.881</v>
      </c>
      <c r="L16" s="84">
        <f t="shared" ref="L16" si="2">ROUND(K16*20,0)</f>
        <v>38</v>
      </c>
      <c r="M16" s="82"/>
      <c r="N16" s="83"/>
      <c r="O16" s="85" t="s">
        <v>44</v>
      </c>
      <c r="P16" s="216"/>
      <c r="Q16" s="241"/>
    </row>
    <row r="17" spans="1:17" s="77" customFormat="1" x14ac:dyDescent="0.3">
      <c r="A17" s="72"/>
      <c r="B17" s="73"/>
      <c r="C17" s="7" t="s">
        <v>75</v>
      </c>
      <c r="D17" s="73"/>
      <c r="E17" s="73"/>
      <c r="F17" s="73"/>
      <c r="G17" s="74"/>
      <c r="H17" s="74"/>
      <c r="I17" s="74"/>
      <c r="J17" s="74"/>
      <c r="K17" s="78"/>
      <c r="L17" s="75"/>
      <c r="M17" s="73"/>
      <c r="N17" s="74"/>
      <c r="O17" s="76"/>
      <c r="P17" s="217"/>
      <c r="Q17" s="241"/>
    </row>
    <row r="18" spans="1:17" s="77" customFormat="1" ht="13.8" x14ac:dyDescent="0.3">
      <c r="A18" s="88"/>
      <c r="B18" s="89"/>
      <c r="C18" s="90"/>
      <c r="D18" s="89">
        <v>1</v>
      </c>
      <c r="E18" s="89">
        <v>1</v>
      </c>
      <c r="F18" s="89">
        <v>0</v>
      </c>
      <c r="G18" s="90">
        <v>0</v>
      </c>
      <c r="H18" s="90">
        <v>1</v>
      </c>
      <c r="I18" s="90">
        <v>186</v>
      </c>
      <c r="J18" s="90">
        <v>0.186</v>
      </c>
      <c r="K18" s="91"/>
      <c r="L18" s="92"/>
      <c r="M18" s="89">
        <v>220</v>
      </c>
      <c r="N18" s="193" t="s">
        <v>8</v>
      </c>
      <c r="O18" s="87" t="s">
        <v>73</v>
      </c>
      <c r="P18" s="230" t="s">
        <v>7</v>
      </c>
      <c r="Q18" s="241"/>
    </row>
    <row r="19" spans="1:17" s="77" customFormat="1" ht="13.8" x14ac:dyDescent="0.3">
      <c r="A19" s="88"/>
      <c r="B19" s="89"/>
      <c r="C19" s="90"/>
      <c r="D19" s="89">
        <v>1</v>
      </c>
      <c r="E19" s="89">
        <v>1</v>
      </c>
      <c r="F19" s="89">
        <v>186</v>
      </c>
      <c r="G19" s="90">
        <v>0.186</v>
      </c>
      <c r="H19" s="90">
        <v>1</v>
      </c>
      <c r="I19" s="90">
        <v>1782</v>
      </c>
      <c r="J19" s="90">
        <v>1.782</v>
      </c>
      <c r="K19" s="91"/>
      <c r="L19" s="92"/>
      <c r="M19" s="89">
        <v>220</v>
      </c>
      <c r="N19" s="207" t="s">
        <v>7</v>
      </c>
      <c r="O19" s="87" t="s">
        <v>71</v>
      </c>
      <c r="P19" s="218"/>
      <c r="Q19" s="241"/>
    </row>
    <row r="20" spans="1:17" s="77" customFormat="1" ht="13.8" x14ac:dyDescent="0.3">
      <c r="A20" s="88"/>
      <c r="B20" s="89"/>
      <c r="C20" s="90"/>
      <c r="D20" s="89">
        <v>1</v>
      </c>
      <c r="E20" s="89">
        <v>1</v>
      </c>
      <c r="F20" s="89">
        <v>1782</v>
      </c>
      <c r="G20" s="90">
        <v>1.1781999999999999</v>
      </c>
      <c r="H20" s="90">
        <v>1</v>
      </c>
      <c r="I20" s="90">
        <v>1881</v>
      </c>
      <c r="J20" s="90">
        <v>1.881</v>
      </c>
      <c r="K20" s="91"/>
      <c r="L20" s="92"/>
      <c r="M20" s="89">
        <v>220</v>
      </c>
      <c r="N20" s="193" t="s">
        <v>8</v>
      </c>
      <c r="O20" s="87" t="s">
        <v>73</v>
      </c>
      <c r="P20" s="230" t="s">
        <v>7</v>
      </c>
      <c r="Q20" s="241"/>
    </row>
    <row r="21" spans="1:17" s="77" customFormat="1" x14ac:dyDescent="0.3">
      <c r="A21" s="72"/>
      <c r="B21" s="73"/>
      <c r="C21" s="74"/>
      <c r="D21" s="73"/>
      <c r="E21" s="73"/>
      <c r="F21" s="73"/>
      <c r="G21" s="74"/>
      <c r="H21" s="74"/>
      <c r="I21" s="74"/>
      <c r="J21" s="74"/>
      <c r="K21" s="78"/>
      <c r="L21" s="75"/>
      <c r="M21" s="73"/>
      <c r="N21" s="74"/>
      <c r="O21" s="76"/>
      <c r="P21" s="217"/>
      <c r="Q21" s="241"/>
    </row>
    <row r="22" spans="1:17" s="86" customFormat="1" x14ac:dyDescent="0.3">
      <c r="A22" s="81"/>
      <c r="B22" s="65">
        <v>3615</v>
      </c>
      <c r="C22" s="55" t="s">
        <v>78</v>
      </c>
      <c r="D22" s="82">
        <v>1</v>
      </c>
      <c r="E22" s="82">
        <v>1</v>
      </c>
      <c r="F22" s="82">
        <v>0</v>
      </c>
      <c r="G22" s="83">
        <v>0</v>
      </c>
      <c r="H22" s="83">
        <v>1</v>
      </c>
      <c r="I22" s="83">
        <v>145</v>
      </c>
      <c r="J22" s="83">
        <v>0.14499999999999999</v>
      </c>
      <c r="K22" s="83">
        <f t="shared" si="0"/>
        <v>0.14499999999999999</v>
      </c>
      <c r="L22" s="84">
        <v>2</v>
      </c>
      <c r="M22" s="82">
        <v>220</v>
      </c>
      <c r="N22" s="231" t="s">
        <v>8</v>
      </c>
      <c r="O22" s="85" t="s">
        <v>69</v>
      </c>
      <c r="P22" s="230" t="s">
        <v>7</v>
      </c>
      <c r="Q22" s="241"/>
    </row>
    <row r="23" spans="1:17" s="86" customFormat="1" x14ac:dyDescent="0.3">
      <c r="A23" s="81"/>
      <c r="B23" s="29">
        <v>3616</v>
      </c>
      <c r="C23" s="30" t="s">
        <v>76</v>
      </c>
      <c r="D23" s="82">
        <v>1</v>
      </c>
      <c r="E23" s="82">
        <v>1</v>
      </c>
      <c r="F23" s="82">
        <v>0</v>
      </c>
      <c r="G23" s="83">
        <v>0</v>
      </c>
      <c r="H23" s="83">
        <v>1</v>
      </c>
      <c r="I23" s="83">
        <v>177</v>
      </c>
      <c r="J23" s="83">
        <v>0.17699999999999999</v>
      </c>
      <c r="K23" s="83">
        <f t="shared" si="0"/>
        <v>0.17699999999999999</v>
      </c>
      <c r="L23" s="84">
        <f>ROUND(K23*10,0)</f>
        <v>2</v>
      </c>
      <c r="M23" s="82">
        <v>220</v>
      </c>
      <c r="N23" s="231" t="s">
        <v>8</v>
      </c>
      <c r="O23" s="85" t="s">
        <v>69</v>
      </c>
      <c r="P23" s="230" t="s">
        <v>7</v>
      </c>
      <c r="Q23" s="241"/>
    </row>
    <row r="24" spans="1:17" s="86" customFormat="1" x14ac:dyDescent="0.3">
      <c r="A24" s="81"/>
      <c r="B24" s="29">
        <v>3617</v>
      </c>
      <c r="C24" s="30" t="s">
        <v>77</v>
      </c>
      <c r="D24" s="82">
        <v>1</v>
      </c>
      <c r="E24" s="82">
        <v>1</v>
      </c>
      <c r="F24" s="82">
        <v>0</v>
      </c>
      <c r="G24" s="83">
        <v>0</v>
      </c>
      <c r="H24" s="83">
        <v>1</v>
      </c>
      <c r="I24" s="83">
        <v>282</v>
      </c>
      <c r="J24" s="83">
        <v>0.28199999999999997</v>
      </c>
      <c r="K24" s="83">
        <f t="shared" si="0"/>
        <v>0.28199999999999997</v>
      </c>
      <c r="L24" s="84">
        <f>ROUND(K24*10,0)</f>
        <v>3</v>
      </c>
      <c r="M24" s="82">
        <v>220</v>
      </c>
      <c r="N24" s="231" t="s">
        <v>8</v>
      </c>
      <c r="O24" s="85" t="s">
        <v>69</v>
      </c>
      <c r="P24" s="230" t="s">
        <v>7</v>
      </c>
      <c r="Q24" s="241"/>
    </row>
    <row r="25" spans="1:17" s="86" customFormat="1" x14ac:dyDescent="0.3">
      <c r="A25" s="81"/>
      <c r="B25" s="29"/>
      <c r="C25" s="30"/>
      <c r="D25" s="82"/>
      <c r="E25" s="82"/>
      <c r="F25" s="82"/>
      <c r="G25" s="83"/>
      <c r="H25" s="83"/>
      <c r="I25" s="83"/>
      <c r="J25" s="83"/>
      <c r="K25" s="83"/>
      <c r="L25" s="84"/>
      <c r="M25" s="82"/>
      <c r="N25" s="93"/>
      <c r="O25" s="85"/>
      <c r="P25" s="216"/>
      <c r="Q25" s="241"/>
    </row>
    <row r="26" spans="1:17" s="86" customFormat="1" x14ac:dyDescent="0.3">
      <c r="A26" s="81"/>
      <c r="B26" s="29">
        <v>3618</v>
      </c>
      <c r="C26" s="30" t="s">
        <v>79</v>
      </c>
      <c r="D26" s="82">
        <v>1</v>
      </c>
      <c r="E26" s="82">
        <v>1</v>
      </c>
      <c r="F26" s="82">
        <v>0</v>
      </c>
      <c r="G26" s="83">
        <v>0</v>
      </c>
      <c r="H26" s="83">
        <v>1</v>
      </c>
      <c r="I26" s="83">
        <v>899</v>
      </c>
      <c r="J26" s="83">
        <v>0.89900000000000002</v>
      </c>
      <c r="K26" s="83">
        <f t="shared" si="0"/>
        <v>0.89900000000000002</v>
      </c>
      <c r="L26" s="84">
        <f t="shared" ref="L26" si="3">ROUND(K26*20,0)</f>
        <v>18</v>
      </c>
      <c r="M26" s="82"/>
      <c r="N26" s="83"/>
      <c r="O26" s="85" t="s">
        <v>44</v>
      </c>
      <c r="P26" s="216"/>
      <c r="Q26" s="241"/>
    </row>
    <row r="27" spans="1:17" s="77" customFormat="1" x14ac:dyDescent="0.3">
      <c r="A27" s="72"/>
      <c r="B27" s="73"/>
      <c r="C27" s="7" t="s">
        <v>75</v>
      </c>
      <c r="D27" s="73"/>
      <c r="E27" s="73"/>
      <c r="F27" s="73"/>
      <c r="G27" s="74"/>
      <c r="H27" s="74"/>
      <c r="I27" s="74"/>
      <c r="J27" s="74"/>
      <c r="K27" s="78"/>
      <c r="L27" s="75"/>
      <c r="M27" s="73"/>
      <c r="N27" s="74"/>
      <c r="O27" s="76"/>
      <c r="P27" s="217"/>
      <c r="Q27" s="241"/>
    </row>
    <row r="28" spans="1:17" s="77" customFormat="1" ht="13.8" x14ac:dyDescent="0.3">
      <c r="A28" s="88"/>
      <c r="B28" s="89"/>
      <c r="C28" s="90"/>
      <c r="D28" s="89">
        <v>1</v>
      </c>
      <c r="E28" s="89">
        <v>1</v>
      </c>
      <c r="F28" s="89">
        <v>0</v>
      </c>
      <c r="G28" s="90">
        <v>0</v>
      </c>
      <c r="H28" s="90">
        <v>1</v>
      </c>
      <c r="I28" s="90">
        <v>163</v>
      </c>
      <c r="J28" s="90">
        <v>0.16300000000000001</v>
      </c>
      <c r="K28" s="91"/>
      <c r="L28" s="92"/>
      <c r="M28" s="89">
        <v>220</v>
      </c>
      <c r="N28" s="193" t="s">
        <v>8</v>
      </c>
      <c r="O28" s="87" t="s">
        <v>73</v>
      </c>
      <c r="P28" s="230" t="s">
        <v>7</v>
      </c>
      <c r="Q28" s="241"/>
    </row>
    <row r="29" spans="1:17" s="77" customFormat="1" ht="13.8" x14ac:dyDescent="0.3">
      <c r="A29" s="88"/>
      <c r="B29" s="89"/>
      <c r="C29" s="90"/>
      <c r="D29" s="89">
        <v>1</v>
      </c>
      <c r="E29" s="89">
        <v>1</v>
      </c>
      <c r="F29" s="89">
        <v>163</v>
      </c>
      <c r="G29" s="90">
        <v>0.16300000000000001</v>
      </c>
      <c r="H29" s="90">
        <v>1</v>
      </c>
      <c r="I29" s="90">
        <v>899</v>
      </c>
      <c r="J29" s="90">
        <v>0.89900000000000002</v>
      </c>
      <c r="K29" s="91"/>
      <c r="L29" s="92"/>
      <c r="M29" s="89">
        <v>220</v>
      </c>
      <c r="N29" s="207" t="s">
        <v>7</v>
      </c>
      <c r="O29" s="87" t="s">
        <v>71</v>
      </c>
      <c r="P29" s="218"/>
      <c r="Q29" s="241"/>
    </row>
    <row r="30" spans="1:17" s="77" customFormat="1" x14ac:dyDescent="0.3">
      <c r="A30" s="72"/>
      <c r="B30" s="73"/>
      <c r="C30" s="74"/>
      <c r="D30" s="73"/>
      <c r="E30" s="73"/>
      <c r="F30" s="73"/>
      <c r="G30" s="74"/>
      <c r="H30" s="74"/>
      <c r="I30" s="74"/>
      <c r="J30" s="74"/>
      <c r="K30" s="78"/>
      <c r="L30" s="75"/>
      <c r="M30" s="73"/>
      <c r="N30" s="74"/>
      <c r="O30" s="76"/>
      <c r="P30" s="217"/>
      <c r="Q30" s="241"/>
    </row>
    <row r="31" spans="1:17" s="86" customFormat="1" x14ac:dyDescent="0.3">
      <c r="A31" s="81"/>
      <c r="B31" s="29">
        <v>3619</v>
      </c>
      <c r="C31" s="30" t="s">
        <v>81</v>
      </c>
      <c r="D31" s="82">
        <v>1</v>
      </c>
      <c r="E31" s="82">
        <v>1</v>
      </c>
      <c r="F31" s="82">
        <v>0</v>
      </c>
      <c r="G31" s="83">
        <v>0</v>
      </c>
      <c r="H31" s="83">
        <v>1</v>
      </c>
      <c r="I31" s="83">
        <v>130</v>
      </c>
      <c r="J31" s="83">
        <v>0.13</v>
      </c>
      <c r="K31" s="83">
        <f t="shared" si="0"/>
        <v>0.13</v>
      </c>
      <c r="L31" s="84">
        <v>2</v>
      </c>
      <c r="M31" s="82">
        <v>220</v>
      </c>
      <c r="N31" s="231" t="s">
        <v>8</v>
      </c>
      <c r="O31" s="85" t="s">
        <v>80</v>
      </c>
      <c r="P31" s="230" t="s">
        <v>7</v>
      </c>
      <c r="Q31" s="241"/>
    </row>
    <row r="32" spans="1:17" s="86" customFormat="1" x14ac:dyDescent="0.3">
      <c r="A32" s="81"/>
      <c r="B32" s="29">
        <v>3620</v>
      </c>
      <c r="C32" s="30" t="s">
        <v>82</v>
      </c>
      <c r="D32" s="82">
        <v>1</v>
      </c>
      <c r="E32" s="82">
        <v>1</v>
      </c>
      <c r="F32" s="82">
        <v>0</v>
      </c>
      <c r="G32" s="83">
        <v>0</v>
      </c>
      <c r="H32" s="83">
        <v>1</v>
      </c>
      <c r="I32" s="83">
        <v>277</v>
      </c>
      <c r="J32" s="83">
        <v>0.27700000000000002</v>
      </c>
      <c r="K32" s="83">
        <f t="shared" si="0"/>
        <v>0.27700000000000002</v>
      </c>
      <c r="L32" s="84">
        <f>ROUND(K32*10,0)</f>
        <v>3</v>
      </c>
      <c r="M32" s="82">
        <v>220</v>
      </c>
      <c r="N32" s="231" t="s">
        <v>8</v>
      </c>
      <c r="O32" s="85" t="s">
        <v>80</v>
      </c>
      <c r="P32" s="230" t="s">
        <v>7</v>
      </c>
      <c r="Q32" s="241"/>
    </row>
    <row r="33" spans="1:17" s="86" customFormat="1" x14ac:dyDescent="0.3">
      <c r="A33" s="81"/>
      <c r="B33" s="29">
        <v>3621</v>
      </c>
      <c r="C33" s="30" t="s">
        <v>83</v>
      </c>
      <c r="D33" s="82">
        <v>1</v>
      </c>
      <c r="E33" s="82">
        <v>1</v>
      </c>
      <c r="F33" s="82">
        <v>0</v>
      </c>
      <c r="G33" s="83">
        <v>0</v>
      </c>
      <c r="H33" s="83">
        <v>1</v>
      </c>
      <c r="I33" s="83">
        <v>205</v>
      </c>
      <c r="J33" s="83">
        <v>0.20499999999999999</v>
      </c>
      <c r="K33" s="83">
        <f t="shared" si="0"/>
        <v>0.20499999999999999</v>
      </c>
      <c r="L33" s="84">
        <v>3</v>
      </c>
      <c r="M33" s="82">
        <v>220</v>
      </c>
      <c r="N33" s="231" t="s">
        <v>8</v>
      </c>
      <c r="O33" s="85" t="s">
        <v>80</v>
      </c>
      <c r="P33" s="230" t="s">
        <v>7</v>
      </c>
      <c r="Q33" s="241"/>
    </row>
    <row r="34" spans="1:17" s="86" customFormat="1" x14ac:dyDescent="0.3">
      <c r="A34" s="81"/>
      <c r="B34" s="29">
        <v>3622</v>
      </c>
      <c r="C34" s="30" t="s">
        <v>85</v>
      </c>
      <c r="D34" s="29">
        <v>1</v>
      </c>
      <c r="E34" s="82">
        <v>1</v>
      </c>
      <c r="F34" s="82">
        <v>0</v>
      </c>
      <c r="G34" s="83">
        <v>0</v>
      </c>
      <c r="H34" s="83">
        <v>1</v>
      </c>
      <c r="I34" s="83">
        <v>26</v>
      </c>
      <c r="J34" s="83">
        <v>2.5999999999999999E-2</v>
      </c>
      <c r="K34" s="83">
        <f t="shared" si="0"/>
        <v>2.5999999999999999E-2</v>
      </c>
      <c r="L34" s="84">
        <v>1</v>
      </c>
      <c r="M34" s="82">
        <v>220</v>
      </c>
      <c r="N34" s="231" t="s">
        <v>8</v>
      </c>
      <c r="O34" s="85" t="s">
        <v>80</v>
      </c>
      <c r="P34" s="230" t="s">
        <v>7</v>
      </c>
      <c r="Q34" s="241"/>
    </row>
    <row r="35" spans="1:17" s="86" customFormat="1" x14ac:dyDescent="0.3">
      <c r="A35" s="95"/>
      <c r="B35" s="96">
        <v>3623</v>
      </c>
      <c r="C35" s="97" t="s">
        <v>86</v>
      </c>
      <c r="D35" s="96">
        <v>1</v>
      </c>
      <c r="E35" s="98">
        <v>1</v>
      </c>
      <c r="F35" s="98">
        <v>0</v>
      </c>
      <c r="G35" s="99">
        <v>0</v>
      </c>
      <c r="H35" s="99">
        <v>1</v>
      </c>
      <c r="I35" s="99">
        <v>42</v>
      </c>
      <c r="J35" s="99">
        <v>4.2000000000000003E-2</v>
      </c>
      <c r="K35" s="100">
        <f t="shared" si="0"/>
        <v>4.2000000000000003E-2</v>
      </c>
      <c r="L35" s="101">
        <v>1</v>
      </c>
      <c r="M35" s="98">
        <v>220</v>
      </c>
      <c r="N35" s="234" t="s">
        <v>8</v>
      </c>
      <c r="O35" s="102" t="s">
        <v>80</v>
      </c>
      <c r="P35" s="233" t="s">
        <v>7</v>
      </c>
      <c r="Q35" s="242"/>
    </row>
    <row r="36" spans="1:17" s="86" customFormat="1" x14ac:dyDescent="0.3">
      <c r="A36" s="81"/>
      <c r="B36" s="29">
        <v>2</v>
      </c>
      <c r="C36" s="30" t="s">
        <v>195</v>
      </c>
      <c r="D36" s="29">
        <v>1</v>
      </c>
      <c r="E36" s="82">
        <v>20</v>
      </c>
      <c r="F36" s="82">
        <v>158</v>
      </c>
      <c r="G36" s="83">
        <v>129.83099999999999</v>
      </c>
      <c r="H36" s="83">
        <v>22</v>
      </c>
      <c r="I36" s="83">
        <v>606</v>
      </c>
      <c r="J36" s="83">
        <v>136.922</v>
      </c>
      <c r="K36" s="159">
        <f t="shared" si="0"/>
        <v>7.0910000000000082</v>
      </c>
      <c r="L36" s="84">
        <f>SUM(L38:L41)</f>
        <v>110</v>
      </c>
      <c r="M36" s="82">
        <v>372</v>
      </c>
      <c r="N36" s="192" t="s">
        <v>9</v>
      </c>
      <c r="O36" s="85" t="s">
        <v>198</v>
      </c>
      <c r="P36" s="214"/>
      <c r="Q36" s="197" t="s">
        <v>7</v>
      </c>
    </row>
    <row r="37" spans="1:17" s="77" customFormat="1" x14ac:dyDescent="0.3">
      <c r="A37" s="88"/>
      <c r="B37" s="160"/>
      <c r="C37" s="7" t="s">
        <v>196</v>
      </c>
      <c r="D37" s="160"/>
      <c r="E37" s="89"/>
      <c r="F37" s="89"/>
      <c r="G37" s="90"/>
      <c r="H37" s="90"/>
      <c r="I37" s="90"/>
      <c r="J37" s="90"/>
      <c r="K37" s="161"/>
      <c r="L37" s="92"/>
      <c r="M37" s="89"/>
      <c r="N37" s="193"/>
      <c r="O37" s="87"/>
      <c r="P37" s="219"/>
      <c r="Q37" s="201"/>
    </row>
    <row r="38" spans="1:17" s="53" customFormat="1" x14ac:dyDescent="0.3">
      <c r="A38" s="69"/>
      <c r="B38" s="49"/>
      <c r="C38" s="50"/>
      <c r="D38" s="49">
        <v>1</v>
      </c>
      <c r="E38" s="49">
        <v>20</v>
      </c>
      <c r="F38" s="49">
        <v>158</v>
      </c>
      <c r="G38" s="50">
        <v>129.83099999999999</v>
      </c>
      <c r="H38" s="50">
        <v>20</v>
      </c>
      <c r="I38" s="50">
        <v>576</v>
      </c>
      <c r="J38" s="50">
        <v>130.249</v>
      </c>
      <c r="K38" s="50">
        <f>J38-G38</f>
        <v>0.41800000000000637</v>
      </c>
      <c r="L38" s="70">
        <f>ROUND(K38*20,0)</f>
        <v>8</v>
      </c>
      <c r="M38" s="49">
        <v>372</v>
      </c>
      <c r="N38" s="194" t="s">
        <v>9</v>
      </c>
      <c r="O38" s="71" t="s">
        <v>203</v>
      </c>
      <c r="P38" s="220"/>
      <c r="Q38" s="196" t="s">
        <v>7</v>
      </c>
    </row>
    <row r="39" spans="1:17" s="53" customFormat="1" x14ac:dyDescent="0.3">
      <c r="A39" s="69"/>
      <c r="B39" s="49"/>
      <c r="C39" s="50"/>
      <c r="D39" s="49">
        <v>1</v>
      </c>
      <c r="E39" s="49">
        <v>21</v>
      </c>
      <c r="F39" s="49">
        <v>0</v>
      </c>
      <c r="G39" s="50">
        <v>130.249</v>
      </c>
      <c r="H39" s="50">
        <v>21</v>
      </c>
      <c r="I39" s="50">
        <v>2947</v>
      </c>
      <c r="J39" s="50">
        <v>133.196</v>
      </c>
      <c r="K39" s="50">
        <f>J39-G39</f>
        <v>2.9470000000000027</v>
      </c>
      <c r="L39" s="70">
        <f t="shared" ref="L39:L46" si="4">ROUND(K39*20,0)</f>
        <v>59</v>
      </c>
      <c r="M39" s="49">
        <v>372</v>
      </c>
      <c r="N39" s="194" t="s">
        <v>9</v>
      </c>
      <c r="O39" s="71" t="s">
        <v>199</v>
      </c>
      <c r="P39" s="220"/>
      <c r="Q39" s="196" t="s">
        <v>7</v>
      </c>
    </row>
    <row r="40" spans="1:17" s="53" customFormat="1" x14ac:dyDescent="0.3">
      <c r="A40" s="69"/>
      <c r="B40" s="49"/>
      <c r="C40" s="50"/>
      <c r="D40" s="49">
        <v>1</v>
      </c>
      <c r="E40" s="49">
        <v>21</v>
      </c>
      <c r="F40" s="49">
        <v>2947</v>
      </c>
      <c r="G40" s="50">
        <v>133.196</v>
      </c>
      <c r="H40" s="50">
        <v>21</v>
      </c>
      <c r="I40" s="50">
        <v>6067</v>
      </c>
      <c r="J40" s="50">
        <v>136.316</v>
      </c>
      <c r="K40" s="50">
        <f>J40-G40</f>
        <v>3.1200000000000045</v>
      </c>
      <c r="L40" s="70">
        <f>ROUND(K40*10,0)</f>
        <v>31</v>
      </c>
      <c r="M40" s="49">
        <v>372</v>
      </c>
      <c r="N40" s="194" t="s">
        <v>9</v>
      </c>
      <c r="O40" s="71" t="s">
        <v>201</v>
      </c>
      <c r="P40" s="220"/>
      <c r="Q40" s="196" t="s">
        <v>7</v>
      </c>
    </row>
    <row r="41" spans="1:17" s="53" customFormat="1" x14ac:dyDescent="0.3">
      <c r="A41" s="69"/>
      <c r="B41" s="49"/>
      <c r="C41" s="50"/>
      <c r="D41" s="49">
        <v>1</v>
      </c>
      <c r="E41" s="49">
        <v>22</v>
      </c>
      <c r="F41" s="49">
        <v>0</v>
      </c>
      <c r="G41" s="50">
        <v>136.316</v>
      </c>
      <c r="H41" s="50">
        <v>22</v>
      </c>
      <c r="I41" s="50">
        <v>606</v>
      </c>
      <c r="J41" s="158">
        <v>136.922</v>
      </c>
      <c r="K41" s="50">
        <f>J41-G41</f>
        <v>0.60599999999999454</v>
      </c>
      <c r="L41" s="70">
        <f t="shared" si="4"/>
        <v>12</v>
      </c>
      <c r="M41" s="49">
        <v>372</v>
      </c>
      <c r="N41" s="194" t="s">
        <v>9</v>
      </c>
      <c r="O41" s="71" t="s">
        <v>203</v>
      </c>
      <c r="P41" s="220"/>
      <c r="Q41" s="196" t="s">
        <v>7</v>
      </c>
    </row>
    <row r="42" spans="1:17" s="53" customFormat="1" x14ac:dyDescent="0.3">
      <c r="A42" s="69"/>
      <c r="B42" s="49"/>
      <c r="C42" s="50"/>
      <c r="D42" s="49"/>
      <c r="E42" s="49"/>
      <c r="F42" s="49"/>
      <c r="G42" s="50"/>
      <c r="H42" s="50"/>
      <c r="I42" s="50"/>
      <c r="J42" s="158"/>
      <c r="K42" s="50"/>
      <c r="L42" s="70"/>
      <c r="M42" s="49"/>
      <c r="N42" s="194"/>
      <c r="O42" s="71"/>
      <c r="P42" s="220"/>
      <c r="Q42" s="202"/>
    </row>
    <row r="43" spans="1:17" s="117" customFormat="1" x14ac:dyDescent="0.3">
      <c r="A43" s="112"/>
      <c r="B43" s="29">
        <v>2</v>
      </c>
      <c r="C43" s="30" t="s">
        <v>197</v>
      </c>
      <c r="D43" s="113">
        <v>2</v>
      </c>
      <c r="E43" s="113">
        <v>21</v>
      </c>
      <c r="F43" s="113">
        <v>0</v>
      </c>
      <c r="G43" s="114">
        <v>130.249</v>
      </c>
      <c r="H43" s="114">
        <v>21</v>
      </c>
      <c r="I43" s="114">
        <v>6067</v>
      </c>
      <c r="J43" s="162">
        <v>136.61600000000001</v>
      </c>
      <c r="K43" s="114">
        <f>J43-G43</f>
        <v>6.3670000000000186</v>
      </c>
      <c r="L43" s="115">
        <f>SUM(L45:L46)</f>
        <v>91</v>
      </c>
      <c r="M43" s="82">
        <v>372</v>
      </c>
      <c r="N43" s="192" t="s">
        <v>9</v>
      </c>
      <c r="O43" s="85" t="s">
        <v>198</v>
      </c>
      <c r="P43" s="214"/>
      <c r="Q43" s="197" t="s">
        <v>7</v>
      </c>
    </row>
    <row r="44" spans="1:17" s="53" customFormat="1" x14ac:dyDescent="0.3">
      <c r="A44" s="69"/>
      <c r="B44" s="49"/>
      <c r="C44" s="7" t="s">
        <v>196</v>
      </c>
      <c r="D44" s="49"/>
      <c r="E44" s="49"/>
      <c r="F44" s="49"/>
      <c r="G44" s="50"/>
      <c r="H44" s="50"/>
      <c r="I44" s="50"/>
      <c r="J44" s="158"/>
      <c r="K44" s="50"/>
      <c r="L44" s="70"/>
      <c r="M44" s="49"/>
      <c r="N44" s="194"/>
      <c r="O44" s="71"/>
      <c r="P44" s="220"/>
      <c r="Q44" s="202"/>
    </row>
    <row r="45" spans="1:17" s="53" customFormat="1" x14ac:dyDescent="0.3">
      <c r="A45" s="69"/>
      <c r="B45" s="49">
        <v>2</v>
      </c>
      <c r="C45" s="50" t="s">
        <v>194</v>
      </c>
      <c r="D45" s="49">
        <v>2</v>
      </c>
      <c r="E45" s="49">
        <v>21</v>
      </c>
      <c r="F45" s="49">
        <v>0</v>
      </c>
      <c r="G45" s="50">
        <v>130.249</v>
      </c>
      <c r="H45" s="50">
        <v>21</v>
      </c>
      <c r="I45" s="50">
        <v>2947</v>
      </c>
      <c r="J45" s="50">
        <v>133.196</v>
      </c>
      <c r="K45" s="50">
        <f>J45-G45</f>
        <v>2.9470000000000027</v>
      </c>
      <c r="L45" s="70">
        <f>ROUND(K45*10,0)</f>
        <v>29</v>
      </c>
      <c r="M45" s="49">
        <v>372</v>
      </c>
      <c r="N45" s="194" t="s">
        <v>9</v>
      </c>
      <c r="O45" s="71" t="s">
        <v>200</v>
      </c>
      <c r="P45" s="220"/>
      <c r="Q45" s="196" t="s">
        <v>7</v>
      </c>
    </row>
    <row r="46" spans="1:17" s="53" customFormat="1" x14ac:dyDescent="0.3">
      <c r="A46" s="153"/>
      <c r="B46" s="154">
        <v>2</v>
      </c>
      <c r="C46" s="155" t="s">
        <v>194</v>
      </c>
      <c r="D46" s="154">
        <v>2</v>
      </c>
      <c r="E46" s="154">
        <v>21</v>
      </c>
      <c r="F46" s="154">
        <v>2947</v>
      </c>
      <c r="G46" s="155">
        <v>133.196</v>
      </c>
      <c r="H46" s="155">
        <v>21</v>
      </c>
      <c r="I46" s="155">
        <v>6067</v>
      </c>
      <c r="J46" s="155">
        <v>136.316</v>
      </c>
      <c r="K46" s="155">
        <f>J46-G46</f>
        <v>3.1200000000000045</v>
      </c>
      <c r="L46" s="156">
        <f t="shared" si="4"/>
        <v>62</v>
      </c>
      <c r="M46" s="154">
        <v>372</v>
      </c>
      <c r="N46" s="195" t="s">
        <v>9</v>
      </c>
      <c r="O46" s="157" t="s">
        <v>202</v>
      </c>
      <c r="P46" s="220"/>
      <c r="Q46" s="196" t="s">
        <v>7</v>
      </c>
    </row>
    <row r="47" spans="1:17" s="117" customFormat="1" x14ac:dyDescent="0.3">
      <c r="A47" s="112"/>
      <c r="B47" s="113">
        <v>49</v>
      </c>
      <c r="C47" s="114" t="s">
        <v>89</v>
      </c>
      <c r="D47" s="113">
        <v>1</v>
      </c>
      <c r="E47" s="113">
        <v>10</v>
      </c>
      <c r="F47" s="113">
        <v>268</v>
      </c>
      <c r="G47" s="114">
        <v>53.994</v>
      </c>
      <c r="H47" s="114">
        <v>11</v>
      </c>
      <c r="I47" s="114">
        <v>92</v>
      </c>
      <c r="J47" s="114">
        <v>58.883000000000003</v>
      </c>
      <c r="K47" s="114">
        <f t="shared" ref="K47:K65" si="5">J47-G47</f>
        <v>4.8890000000000029</v>
      </c>
      <c r="L47" s="115">
        <f t="shared" ref="L47:L65" si="6">ROUND(K47*20,0)</f>
        <v>98</v>
      </c>
      <c r="M47" s="113"/>
      <c r="N47" s="142" t="s">
        <v>7</v>
      </c>
      <c r="O47" s="116" t="s">
        <v>43</v>
      </c>
      <c r="P47" s="221"/>
      <c r="Q47" s="202"/>
    </row>
    <row r="48" spans="1:17" s="53" customFormat="1" x14ac:dyDescent="0.3">
      <c r="A48" s="69"/>
      <c r="B48" s="49"/>
      <c r="C48" s="7" t="s">
        <v>87</v>
      </c>
      <c r="D48" s="49"/>
      <c r="E48" s="49"/>
      <c r="F48" s="49"/>
      <c r="G48" s="50"/>
      <c r="H48" s="50"/>
      <c r="I48" s="50"/>
      <c r="J48" s="50"/>
      <c r="K48" s="50"/>
      <c r="L48" s="70"/>
      <c r="M48" s="49"/>
      <c r="N48" s="185"/>
      <c r="O48" s="71"/>
      <c r="P48" s="220"/>
      <c r="Q48" s="202"/>
    </row>
    <row r="49" spans="1:17" s="53" customFormat="1" x14ac:dyDescent="0.3">
      <c r="A49" s="48"/>
      <c r="B49" s="103"/>
      <c r="C49" s="104"/>
      <c r="D49" s="103">
        <v>1</v>
      </c>
      <c r="E49" s="103">
        <v>10</v>
      </c>
      <c r="F49" s="103">
        <v>268</v>
      </c>
      <c r="G49" s="104">
        <v>53.994</v>
      </c>
      <c r="H49" s="104">
        <v>10</v>
      </c>
      <c r="I49" s="104">
        <v>812</v>
      </c>
      <c r="J49" s="104">
        <v>54.537999999999997</v>
      </c>
      <c r="K49" s="104"/>
      <c r="L49" s="105"/>
      <c r="M49" s="103">
        <v>267</v>
      </c>
      <c r="N49" s="186" t="s">
        <v>7</v>
      </c>
      <c r="O49" s="106"/>
      <c r="P49" s="222"/>
      <c r="Q49" s="202"/>
    </row>
    <row r="50" spans="1:17" s="53" customFormat="1" x14ac:dyDescent="0.3">
      <c r="A50" s="48"/>
      <c r="B50" s="103"/>
      <c r="C50" s="104"/>
      <c r="D50" s="103">
        <v>1</v>
      </c>
      <c r="E50" s="103">
        <v>10</v>
      </c>
      <c r="F50" s="103">
        <v>812</v>
      </c>
      <c r="G50" s="104">
        <v>54.537999999999997</v>
      </c>
      <c r="H50" s="104">
        <v>10</v>
      </c>
      <c r="I50" s="104">
        <v>5065</v>
      </c>
      <c r="J50" s="104">
        <v>58.790999999999997</v>
      </c>
      <c r="K50" s="104"/>
      <c r="L50" s="105"/>
      <c r="M50" s="103">
        <v>263</v>
      </c>
      <c r="N50" s="186" t="s">
        <v>7</v>
      </c>
      <c r="O50" s="106"/>
      <c r="P50" s="222"/>
      <c r="Q50" s="202"/>
    </row>
    <row r="51" spans="1:17" s="53" customFormat="1" x14ac:dyDescent="0.3">
      <c r="A51" s="107"/>
      <c r="B51" s="108"/>
      <c r="C51" s="109"/>
      <c r="D51" s="108">
        <v>1</v>
      </c>
      <c r="E51" s="108">
        <v>11</v>
      </c>
      <c r="F51" s="108">
        <v>0</v>
      </c>
      <c r="G51" s="109">
        <v>58.790999999999997</v>
      </c>
      <c r="H51" s="109">
        <v>11</v>
      </c>
      <c r="I51" s="109">
        <v>92</v>
      </c>
      <c r="J51" s="109">
        <v>58.883000000000003</v>
      </c>
      <c r="K51" s="109"/>
      <c r="L51" s="110"/>
      <c r="M51" s="108">
        <v>263</v>
      </c>
      <c r="N51" s="187" t="s">
        <v>7</v>
      </c>
      <c r="O51" s="111"/>
      <c r="P51" s="222"/>
      <c r="Q51" s="202"/>
    </row>
    <row r="52" spans="1:17" s="175" customFormat="1" ht="28.8" x14ac:dyDescent="0.3">
      <c r="A52" s="170"/>
      <c r="B52" s="171">
        <v>11152</v>
      </c>
      <c r="C52" s="172" t="s">
        <v>204</v>
      </c>
      <c r="D52" s="171">
        <v>1</v>
      </c>
      <c r="E52" s="171">
        <v>1</v>
      </c>
      <c r="F52" s="171">
        <v>1920</v>
      </c>
      <c r="G52" s="172">
        <v>1.92</v>
      </c>
      <c r="H52" s="172">
        <v>1</v>
      </c>
      <c r="I52" s="172">
        <v>2680</v>
      </c>
      <c r="J52" s="172">
        <v>2.68</v>
      </c>
      <c r="K52" s="172">
        <f t="shared" si="5"/>
        <v>0.76000000000000023</v>
      </c>
      <c r="L52" s="173">
        <f t="shared" si="6"/>
        <v>15</v>
      </c>
      <c r="M52" s="171">
        <v>180</v>
      </c>
      <c r="N52" s="208" t="s">
        <v>8</v>
      </c>
      <c r="O52" s="174" t="s">
        <v>207</v>
      </c>
      <c r="P52" s="223"/>
      <c r="Q52" s="197"/>
    </row>
    <row r="53" spans="1:17" s="175" customFormat="1" ht="28.8" x14ac:dyDescent="0.3">
      <c r="A53" s="170"/>
      <c r="B53" s="171">
        <v>11154</v>
      </c>
      <c r="C53" s="172" t="s">
        <v>205</v>
      </c>
      <c r="D53" s="171">
        <v>1</v>
      </c>
      <c r="E53" s="171">
        <v>1</v>
      </c>
      <c r="F53" s="171">
        <v>1983</v>
      </c>
      <c r="G53" s="172">
        <v>1.9830000000000001</v>
      </c>
      <c r="H53" s="172">
        <v>1</v>
      </c>
      <c r="I53" s="172">
        <v>3029</v>
      </c>
      <c r="J53" s="172">
        <v>3.0289999999999999</v>
      </c>
      <c r="K53" s="172">
        <f>J53-G53</f>
        <v>1.0459999999999998</v>
      </c>
      <c r="L53" s="173">
        <f t="shared" si="6"/>
        <v>21</v>
      </c>
      <c r="M53" s="171">
        <v>180</v>
      </c>
      <c r="N53" s="208" t="s">
        <v>8</v>
      </c>
      <c r="O53" s="174" t="s">
        <v>208</v>
      </c>
      <c r="P53" s="223"/>
      <c r="Q53" s="197"/>
    </row>
    <row r="54" spans="1:17" s="117" customFormat="1" x14ac:dyDescent="0.3">
      <c r="A54" s="112"/>
      <c r="B54" s="113">
        <v>11220</v>
      </c>
      <c r="C54" s="114" t="s">
        <v>90</v>
      </c>
      <c r="D54" s="113">
        <v>1</v>
      </c>
      <c r="E54" s="113">
        <v>2</v>
      </c>
      <c r="F54" s="113">
        <v>3989</v>
      </c>
      <c r="G54" s="114">
        <v>8.6340000000000003</v>
      </c>
      <c r="H54" s="114">
        <v>3</v>
      </c>
      <c r="I54" s="114">
        <v>6599</v>
      </c>
      <c r="J54" s="114">
        <v>16.062000000000001</v>
      </c>
      <c r="K54" s="114">
        <f t="shared" si="5"/>
        <v>7.4280000000000008</v>
      </c>
      <c r="L54" s="115">
        <f t="shared" si="6"/>
        <v>149</v>
      </c>
      <c r="M54" s="113">
        <v>243</v>
      </c>
      <c r="N54" s="142" t="s">
        <v>7</v>
      </c>
      <c r="O54" s="116" t="s">
        <v>43</v>
      </c>
      <c r="P54" s="221"/>
      <c r="Q54" s="202"/>
    </row>
    <row r="55" spans="1:17" s="53" customFormat="1" x14ac:dyDescent="0.3">
      <c r="A55" s="48"/>
      <c r="B55" s="103"/>
      <c r="C55" s="7" t="s">
        <v>67</v>
      </c>
      <c r="D55" s="103"/>
      <c r="E55" s="103"/>
      <c r="F55" s="103"/>
      <c r="G55" s="104"/>
      <c r="H55" s="104"/>
      <c r="I55" s="104"/>
      <c r="J55" s="104"/>
      <c r="K55" s="104"/>
      <c r="L55" s="105"/>
      <c r="M55" s="103"/>
      <c r="N55" s="186"/>
      <c r="O55" s="106"/>
      <c r="P55" s="222"/>
      <c r="Q55" s="202"/>
    </row>
    <row r="56" spans="1:17" s="53" customFormat="1" x14ac:dyDescent="0.3">
      <c r="A56" s="48"/>
      <c r="B56" s="103"/>
      <c r="C56" s="104"/>
      <c r="D56" s="103">
        <v>1</v>
      </c>
      <c r="E56" s="103">
        <v>2</v>
      </c>
      <c r="F56" s="103">
        <v>3989</v>
      </c>
      <c r="G56" s="104">
        <v>8.6340000000000003</v>
      </c>
      <c r="H56" s="104">
        <v>2</v>
      </c>
      <c r="I56" s="104">
        <v>4818</v>
      </c>
      <c r="J56" s="104">
        <v>9.4629999999999992</v>
      </c>
      <c r="K56" s="104"/>
      <c r="L56" s="105"/>
      <c r="M56" s="103">
        <v>243</v>
      </c>
      <c r="N56" s="186" t="s">
        <v>7</v>
      </c>
      <c r="O56" s="106"/>
      <c r="P56" s="222"/>
      <c r="Q56" s="202"/>
    </row>
    <row r="57" spans="1:17" s="53" customFormat="1" x14ac:dyDescent="0.3">
      <c r="A57" s="107"/>
      <c r="B57" s="108"/>
      <c r="C57" s="109"/>
      <c r="D57" s="108">
        <v>1</v>
      </c>
      <c r="E57" s="108">
        <v>3</v>
      </c>
      <c r="F57" s="108">
        <v>0</v>
      </c>
      <c r="G57" s="109">
        <v>9.4629999999999992</v>
      </c>
      <c r="H57" s="109">
        <v>3</v>
      </c>
      <c r="I57" s="109">
        <v>16.062000000000001</v>
      </c>
      <c r="J57" s="109">
        <v>6.5990000000000002</v>
      </c>
      <c r="K57" s="109"/>
      <c r="L57" s="110"/>
      <c r="M57" s="108">
        <v>243</v>
      </c>
      <c r="N57" s="187" t="s">
        <v>7</v>
      </c>
      <c r="O57" s="111"/>
      <c r="P57" s="222"/>
      <c r="Q57" s="202"/>
    </row>
    <row r="58" spans="1:17" s="117" customFormat="1" x14ac:dyDescent="0.3">
      <c r="A58" s="112"/>
      <c r="B58" s="113">
        <v>11240</v>
      </c>
      <c r="C58" s="114" t="s">
        <v>91</v>
      </c>
      <c r="D58" s="113">
        <v>1</v>
      </c>
      <c r="E58" s="113">
        <v>2</v>
      </c>
      <c r="F58" s="113">
        <v>1330</v>
      </c>
      <c r="G58" s="114">
        <v>9.32</v>
      </c>
      <c r="H58" s="114">
        <v>5</v>
      </c>
      <c r="I58" s="114">
        <v>5347</v>
      </c>
      <c r="J58" s="114">
        <v>14.807</v>
      </c>
      <c r="K58" s="114">
        <f t="shared" si="5"/>
        <v>5.4870000000000001</v>
      </c>
      <c r="L58" s="115">
        <f t="shared" si="6"/>
        <v>110</v>
      </c>
      <c r="M58" s="113">
        <v>213.8</v>
      </c>
      <c r="N58" s="142" t="s">
        <v>7</v>
      </c>
      <c r="O58" s="116" t="s">
        <v>43</v>
      </c>
      <c r="P58" s="221"/>
      <c r="Q58" s="202"/>
    </row>
    <row r="59" spans="1:17" s="53" customFormat="1" x14ac:dyDescent="0.3">
      <c r="A59" s="48"/>
      <c r="B59" s="103"/>
      <c r="C59" s="7" t="s">
        <v>87</v>
      </c>
      <c r="D59" s="103"/>
      <c r="E59" s="103"/>
      <c r="F59" s="103"/>
      <c r="G59" s="104"/>
      <c r="H59" s="104"/>
      <c r="I59" s="104"/>
      <c r="J59" s="104"/>
      <c r="K59" s="104"/>
      <c r="L59" s="105"/>
      <c r="M59" s="103"/>
      <c r="N59" s="189"/>
      <c r="O59" s="106"/>
      <c r="P59" s="222"/>
      <c r="Q59" s="202"/>
    </row>
    <row r="60" spans="1:17" s="53" customFormat="1" x14ac:dyDescent="0.3">
      <c r="A60" s="48"/>
      <c r="B60" s="103"/>
      <c r="C60" s="104"/>
      <c r="D60" s="103">
        <v>1</v>
      </c>
      <c r="E60" s="103">
        <v>2</v>
      </c>
      <c r="F60" s="103">
        <v>1330</v>
      </c>
      <c r="G60" s="104">
        <v>9.32</v>
      </c>
      <c r="H60" s="104">
        <v>2</v>
      </c>
      <c r="I60" s="104">
        <v>1470</v>
      </c>
      <c r="J60" s="104">
        <v>9.4600000000000009</v>
      </c>
      <c r="K60" s="104"/>
      <c r="L60" s="105"/>
      <c r="M60" s="103">
        <v>213.8</v>
      </c>
      <c r="N60" s="189" t="s">
        <v>7</v>
      </c>
      <c r="O60" s="106"/>
      <c r="P60" s="222"/>
      <c r="Q60" s="202"/>
    </row>
    <row r="61" spans="1:17" s="53" customFormat="1" x14ac:dyDescent="0.3">
      <c r="A61" s="107"/>
      <c r="B61" s="108"/>
      <c r="C61" s="109"/>
      <c r="D61" s="108">
        <v>1</v>
      </c>
      <c r="E61" s="108">
        <v>5</v>
      </c>
      <c r="F61" s="108">
        <v>0</v>
      </c>
      <c r="G61" s="109">
        <v>9.4600000000000009</v>
      </c>
      <c r="H61" s="109">
        <v>5</v>
      </c>
      <c r="I61" s="109">
        <v>5347</v>
      </c>
      <c r="J61" s="109">
        <v>14.807</v>
      </c>
      <c r="K61" s="109"/>
      <c r="L61" s="110"/>
      <c r="M61" s="108">
        <v>213.8</v>
      </c>
      <c r="N61" s="190" t="s">
        <v>7</v>
      </c>
      <c r="O61" s="111"/>
      <c r="P61" s="222"/>
      <c r="Q61" s="202"/>
    </row>
    <row r="62" spans="1:17" s="117" customFormat="1" x14ac:dyDescent="0.3">
      <c r="A62" s="165"/>
      <c r="B62" s="166">
        <v>11607</v>
      </c>
      <c r="C62" s="167" t="s">
        <v>45</v>
      </c>
      <c r="D62" s="166">
        <v>1</v>
      </c>
      <c r="E62" s="166">
        <v>1</v>
      </c>
      <c r="F62" s="166">
        <v>403</v>
      </c>
      <c r="G62" s="167">
        <v>0.40300000000000002</v>
      </c>
      <c r="H62" s="167">
        <v>1</v>
      </c>
      <c r="I62" s="167">
        <v>1796</v>
      </c>
      <c r="J62" s="167">
        <v>1.796</v>
      </c>
      <c r="K62" s="167">
        <f t="shared" si="5"/>
        <v>1.393</v>
      </c>
      <c r="L62" s="168">
        <f t="shared" si="6"/>
        <v>28</v>
      </c>
      <c r="M62" s="166">
        <v>290</v>
      </c>
      <c r="N62" s="188" t="s">
        <v>7</v>
      </c>
      <c r="O62" s="169" t="s">
        <v>43</v>
      </c>
      <c r="P62" s="221"/>
      <c r="Q62" s="202"/>
    </row>
    <row r="63" spans="1:17" s="117" customFormat="1" x14ac:dyDescent="0.3">
      <c r="A63" s="165"/>
      <c r="B63" s="166">
        <v>11608</v>
      </c>
      <c r="C63" s="167" t="s">
        <v>46</v>
      </c>
      <c r="D63" s="166">
        <v>1</v>
      </c>
      <c r="E63" s="166">
        <v>2</v>
      </c>
      <c r="F63" s="166">
        <v>112</v>
      </c>
      <c r="G63" s="167">
        <v>9.4</v>
      </c>
      <c r="H63" s="167">
        <v>2</v>
      </c>
      <c r="I63" s="167">
        <v>3627</v>
      </c>
      <c r="J63" s="167">
        <v>12.914999999999999</v>
      </c>
      <c r="K63" s="167">
        <f t="shared" si="5"/>
        <v>3.5149999999999988</v>
      </c>
      <c r="L63" s="168">
        <f t="shared" si="6"/>
        <v>70</v>
      </c>
      <c r="M63" s="166">
        <v>330</v>
      </c>
      <c r="N63" s="191" t="s">
        <v>7</v>
      </c>
      <c r="O63" s="169" t="s">
        <v>43</v>
      </c>
      <c r="P63" s="221"/>
      <c r="Q63" s="202"/>
    </row>
    <row r="64" spans="1:17" s="117" customFormat="1" x14ac:dyDescent="0.3">
      <c r="A64" s="165"/>
      <c r="B64" s="166">
        <v>19125</v>
      </c>
      <c r="C64" s="167" t="s">
        <v>38</v>
      </c>
      <c r="D64" s="166">
        <v>1</v>
      </c>
      <c r="E64" s="166">
        <v>1</v>
      </c>
      <c r="F64" s="166">
        <v>85</v>
      </c>
      <c r="G64" s="167">
        <v>8.5000000000000006E-2</v>
      </c>
      <c r="H64" s="167">
        <v>1</v>
      </c>
      <c r="I64" s="167">
        <v>3040</v>
      </c>
      <c r="J64" s="167">
        <v>3.04</v>
      </c>
      <c r="K64" s="167">
        <f t="shared" si="5"/>
        <v>2.9550000000000001</v>
      </c>
      <c r="L64" s="168">
        <f t="shared" si="6"/>
        <v>59</v>
      </c>
      <c r="M64" s="166">
        <v>235</v>
      </c>
      <c r="N64" s="188" t="s">
        <v>8</v>
      </c>
      <c r="O64" s="169" t="s">
        <v>43</v>
      </c>
      <c r="P64" s="221"/>
      <c r="Q64" s="202"/>
    </row>
    <row r="65" spans="1:17" s="86" customFormat="1" ht="72" customHeight="1" x14ac:dyDescent="0.3">
      <c r="A65" s="170"/>
      <c r="B65" s="171">
        <v>20149</v>
      </c>
      <c r="C65" s="172" t="s">
        <v>206</v>
      </c>
      <c r="D65" s="171">
        <v>1</v>
      </c>
      <c r="E65" s="171">
        <v>1</v>
      </c>
      <c r="F65" s="171">
        <v>4985</v>
      </c>
      <c r="G65" s="172">
        <v>4.9850000000000003</v>
      </c>
      <c r="H65" s="172">
        <v>1</v>
      </c>
      <c r="I65" s="172">
        <v>5793</v>
      </c>
      <c r="J65" s="172">
        <v>5.7930000000000001</v>
      </c>
      <c r="K65" s="172">
        <f t="shared" si="5"/>
        <v>0.80799999999999983</v>
      </c>
      <c r="L65" s="173">
        <f t="shared" si="6"/>
        <v>16</v>
      </c>
      <c r="M65" s="171">
        <v>218</v>
      </c>
      <c r="N65" s="208" t="s">
        <v>8</v>
      </c>
      <c r="O65" s="174" t="s">
        <v>209</v>
      </c>
      <c r="P65" s="223"/>
      <c r="Q65" s="209" t="s">
        <v>214</v>
      </c>
    </row>
    <row r="66" spans="1:17" s="53" customFormat="1" x14ac:dyDescent="0.3">
      <c r="A66" s="48"/>
      <c r="B66" s="49"/>
      <c r="C66" s="50"/>
      <c r="D66" s="49"/>
      <c r="E66" s="49"/>
      <c r="F66" s="49"/>
      <c r="G66" s="50"/>
      <c r="H66" s="50"/>
      <c r="I66" s="50"/>
      <c r="J66" s="50"/>
      <c r="K66" s="51"/>
      <c r="L66" s="51"/>
      <c r="M66" s="27"/>
      <c r="N66" s="50"/>
      <c r="O66" s="52"/>
      <c r="P66" s="224"/>
      <c r="Q66" s="202"/>
    </row>
    <row r="67" spans="1:17" s="33" customFormat="1" x14ac:dyDescent="0.3">
      <c r="A67" s="38"/>
      <c r="B67" s="29"/>
      <c r="C67" s="30" t="s">
        <v>27</v>
      </c>
      <c r="D67" s="29"/>
      <c r="E67" s="29"/>
      <c r="F67" s="29"/>
      <c r="G67" s="30"/>
      <c r="H67" s="30"/>
      <c r="I67" s="30"/>
      <c r="J67" s="30"/>
      <c r="K67" s="163">
        <f>K5+K6+K8+K13+K14+K16+K22+K23+K24+K26+K31+K32+K33+K34+K35+K36+K43+K47+K54+K58+K62+K63+K64</f>
        <v>51.957000000000029</v>
      </c>
      <c r="L67" s="164">
        <f>L5+L6+L8+L13+L14+L16+L22+L23+L24+L26+L31+L32+L33+L34+L35+L36+L43+L47+L52+L53+L54+L58+L62+L63+L64+L65</f>
        <v>1015</v>
      </c>
      <c r="M67" s="31"/>
      <c r="N67" s="30"/>
      <c r="O67" s="32"/>
      <c r="P67" s="225"/>
      <c r="Q67" s="203"/>
    </row>
    <row r="68" spans="1:17" s="25" customFormat="1" x14ac:dyDescent="0.3">
      <c r="A68" s="7"/>
      <c r="B68" s="6"/>
      <c r="C68" s="5"/>
      <c r="D68" s="6"/>
      <c r="E68" s="6"/>
      <c r="F68" s="6"/>
      <c r="G68" s="5"/>
      <c r="H68" s="5"/>
      <c r="I68" s="5"/>
      <c r="J68" s="5"/>
      <c r="K68" s="5"/>
      <c r="L68" s="5"/>
      <c r="M68" s="27"/>
      <c r="N68" s="5"/>
      <c r="O68" s="22"/>
      <c r="P68" s="226"/>
      <c r="Q68" s="203"/>
    </row>
    <row r="69" spans="1:17" s="25" customFormat="1" x14ac:dyDescent="0.3">
      <c r="B69" s="60"/>
      <c r="C69" s="26"/>
      <c r="D69" s="60"/>
      <c r="E69" s="60"/>
      <c r="F69" s="60"/>
      <c r="G69" s="26"/>
      <c r="H69" s="26"/>
      <c r="I69" s="26"/>
      <c r="J69" s="26"/>
      <c r="K69" s="26"/>
      <c r="L69" s="26"/>
      <c r="M69" s="60"/>
      <c r="N69" s="61"/>
      <c r="O69" s="26"/>
      <c r="P69" s="26"/>
      <c r="Q69" s="204"/>
    </row>
    <row r="70" spans="1:17" ht="18" x14ac:dyDescent="0.35">
      <c r="O70" s="12" t="s">
        <v>14</v>
      </c>
      <c r="P70" s="211"/>
    </row>
    <row r="72" spans="1:17" ht="15.6" x14ac:dyDescent="0.3">
      <c r="O72" s="28" t="s">
        <v>15</v>
      </c>
      <c r="P72" s="227"/>
    </row>
    <row r="73" spans="1:17" x14ac:dyDescent="0.3">
      <c r="O73" s="4" t="s">
        <v>16</v>
      </c>
      <c r="P73" s="228"/>
    </row>
    <row r="74" spans="1:17" x14ac:dyDescent="0.3">
      <c r="O74" s="2" t="s">
        <v>17</v>
      </c>
      <c r="P74" s="228"/>
    </row>
    <row r="75" spans="1:17" x14ac:dyDescent="0.3">
      <c r="O75" s="2" t="s">
        <v>18</v>
      </c>
      <c r="P75" s="228"/>
    </row>
    <row r="76" spans="1:17" x14ac:dyDescent="0.3">
      <c r="O76" s="2" t="s">
        <v>9</v>
      </c>
      <c r="P76" s="228"/>
    </row>
    <row r="77" spans="1:17" x14ac:dyDescent="0.3">
      <c r="O77" s="2" t="s">
        <v>7</v>
      </c>
      <c r="P77" s="228"/>
    </row>
    <row r="78" spans="1:17" x14ac:dyDescent="0.3">
      <c r="O78" s="2" t="s">
        <v>8</v>
      </c>
      <c r="P78" s="228"/>
    </row>
    <row r="79" spans="1:17" x14ac:dyDescent="0.3">
      <c r="O79" s="2" t="s">
        <v>19</v>
      </c>
      <c r="P79" s="228"/>
    </row>
    <row r="80" spans="1:17" x14ac:dyDescent="0.3">
      <c r="O80" s="2" t="s">
        <v>20</v>
      </c>
      <c r="P80" s="228"/>
    </row>
    <row r="81" spans="15:16" x14ac:dyDescent="0.3">
      <c r="O81" s="2" t="s">
        <v>21</v>
      </c>
      <c r="P81" s="228"/>
    </row>
  </sheetData>
  <sortState xmlns:xlrd2="http://schemas.microsoft.com/office/spreadsheetml/2017/richdata2" ref="A47:O64">
    <sortCondition ref="B47:B64"/>
    <sortCondition ref="G47:G64"/>
  </sortState>
  <mergeCells count="2">
    <mergeCell ref="A2:O2"/>
    <mergeCell ref="Q8:Q35"/>
  </mergeCells>
  <phoneticPr fontId="30" type="noConversion"/>
  <pageMargins left="0.7" right="0.7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6501B-5BA3-4ABD-A4BA-9BA10F3359B5}">
  <dimension ref="A2:M186"/>
  <sheetViews>
    <sheetView workbookViewId="0">
      <pane ySplit="4" topLeftCell="A145" activePane="bottomLeft" state="frozen"/>
      <selection pane="bottomLeft" activeCell="P151" sqref="P151"/>
    </sheetView>
  </sheetViews>
  <sheetFormatPr defaultRowHeight="14.4" x14ac:dyDescent="0.3"/>
  <cols>
    <col min="1" max="1" width="4.109375" customWidth="1"/>
    <col min="2" max="2" width="6.109375" customWidth="1"/>
    <col min="3" max="3" width="35.44140625" bestFit="1" customWidth="1"/>
    <col min="4" max="4" width="5.6640625" style="68" customWidth="1"/>
    <col min="5" max="5" width="6.77734375" style="94" customWidth="1"/>
    <col min="6" max="6" width="7.88671875" style="94" customWidth="1"/>
    <col min="7" max="7" width="9" customWidth="1"/>
    <col min="8" max="8" width="7.33203125" customWidth="1"/>
    <col min="9" max="9" width="7.88671875" customWidth="1"/>
    <col min="10" max="10" width="9.6640625" customWidth="1"/>
    <col min="11" max="11" width="8.21875" customWidth="1"/>
    <col min="12" max="12" width="7.44140625" customWidth="1"/>
    <col min="13" max="13" width="21.88671875" style="57" bestFit="1" customWidth="1"/>
  </cols>
  <sheetData>
    <row r="2" spans="1:13" s="118" customFormat="1" ht="36.6" customHeight="1" x14ac:dyDescent="0.3">
      <c r="A2" s="237" t="s">
        <v>210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</row>
    <row r="4" spans="1:13" s="3" customFormat="1" ht="43.2" x14ac:dyDescent="0.3">
      <c r="A4" s="1" t="s">
        <v>10</v>
      </c>
      <c r="B4" s="1" t="s">
        <v>0</v>
      </c>
      <c r="C4" s="1" t="s">
        <v>1</v>
      </c>
      <c r="D4" s="1" t="s">
        <v>2</v>
      </c>
      <c r="E4" s="1" t="s">
        <v>61</v>
      </c>
      <c r="F4" s="1" t="s">
        <v>62</v>
      </c>
      <c r="G4" s="1" t="s">
        <v>11</v>
      </c>
      <c r="H4" s="1" t="s">
        <v>63</v>
      </c>
      <c r="I4" s="1" t="s">
        <v>64</v>
      </c>
      <c r="J4" s="1" t="s">
        <v>12</v>
      </c>
      <c r="K4" s="1" t="s">
        <v>5</v>
      </c>
      <c r="L4" s="1" t="s">
        <v>28</v>
      </c>
      <c r="M4" s="66" t="s">
        <v>4</v>
      </c>
    </row>
    <row r="5" spans="1:13" s="127" customFormat="1" x14ac:dyDescent="0.3">
      <c r="A5" s="120"/>
      <c r="B5" s="121">
        <v>1</v>
      </c>
      <c r="C5" s="140" t="s">
        <v>95</v>
      </c>
      <c r="D5" s="122">
        <v>1</v>
      </c>
      <c r="E5" s="129">
        <v>37</v>
      </c>
      <c r="F5" s="129">
        <v>2400</v>
      </c>
      <c r="G5" s="123">
        <v>172.52699999999999</v>
      </c>
      <c r="H5" s="124">
        <v>37</v>
      </c>
      <c r="I5" s="124">
        <v>3500</v>
      </c>
      <c r="J5" s="123">
        <v>173.62700000000001</v>
      </c>
      <c r="K5" s="125">
        <f t="shared" ref="K5:K41" si="0">J5-G5</f>
        <v>1.1000000000000227</v>
      </c>
      <c r="L5" s="126">
        <f t="shared" ref="L5:L41" si="1">ROUND(K5*10,0)</f>
        <v>11</v>
      </c>
      <c r="M5" s="126" t="s">
        <v>39</v>
      </c>
    </row>
    <row r="6" spans="1:13" s="127" customFormat="1" x14ac:dyDescent="0.3">
      <c r="A6" s="120"/>
      <c r="B6" s="121">
        <v>1</v>
      </c>
      <c r="C6" s="140" t="s">
        <v>95</v>
      </c>
      <c r="D6" s="122">
        <v>1</v>
      </c>
      <c r="E6" s="129">
        <v>40</v>
      </c>
      <c r="F6" s="129">
        <v>1100</v>
      </c>
      <c r="G6" s="123">
        <v>196.12</v>
      </c>
      <c r="H6" s="124">
        <v>40</v>
      </c>
      <c r="I6" s="124">
        <v>9022</v>
      </c>
      <c r="J6" s="123">
        <v>204.042</v>
      </c>
      <c r="K6" s="125">
        <f t="shared" si="0"/>
        <v>7.921999999999997</v>
      </c>
      <c r="L6" s="126">
        <f t="shared" si="1"/>
        <v>79</v>
      </c>
      <c r="M6" s="126" t="s">
        <v>39</v>
      </c>
    </row>
    <row r="7" spans="1:13" s="127" customFormat="1" x14ac:dyDescent="0.3">
      <c r="A7" s="120"/>
      <c r="B7" s="121">
        <v>1</v>
      </c>
      <c r="C7" s="140" t="s">
        <v>95</v>
      </c>
      <c r="D7" s="122">
        <v>1</v>
      </c>
      <c r="E7" s="129">
        <v>41</v>
      </c>
      <c r="F7" s="129">
        <v>0</v>
      </c>
      <c r="G7" s="123">
        <v>204.042</v>
      </c>
      <c r="H7" s="124">
        <v>41</v>
      </c>
      <c r="I7" s="124">
        <v>5231</v>
      </c>
      <c r="J7" s="123">
        <v>209.273</v>
      </c>
      <c r="K7" s="125">
        <f t="shared" ref="K7" si="2">J7-G7</f>
        <v>5.2309999999999945</v>
      </c>
      <c r="L7" s="126">
        <f t="shared" ref="L7" si="3">ROUND(K7*10,0)</f>
        <v>52</v>
      </c>
      <c r="M7" s="126" t="s">
        <v>39</v>
      </c>
    </row>
    <row r="8" spans="1:13" s="128" customFormat="1" x14ac:dyDescent="0.3">
      <c r="A8" s="121"/>
      <c r="B8" s="121">
        <v>2</v>
      </c>
      <c r="C8" s="140" t="s">
        <v>96</v>
      </c>
      <c r="D8" s="122">
        <v>1</v>
      </c>
      <c r="E8" s="129">
        <v>2</v>
      </c>
      <c r="F8" s="129">
        <v>0</v>
      </c>
      <c r="G8" s="123">
        <v>5.7</v>
      </c>
      <c r="H8" s="124">
        <v>2</v>
      </c>
      <c r="I8" s="124">
        <v>300</v>
      </c>
      <c r="J8" s="123">
        <v>6</v>
      </c>
      <c r="K8" s="125">
        <f t="shared" si="0"/>
        <v>0.29999999999999982</v>
      </c>
      <c r="L8" s="126">
        <f t="shared" si="1"/>
        <v>3</v>
      </c>
      <c r="M8" s="126" t="s">
        <v>39</v>
      </c>
    </row>
    <row r="9" spans="1:13" s="127" customFormat="1" x14ac:dyDescent="0.3">
      <c r="A9" s="120"/>
      <c r="B9" s="121">
        <v>2</v>
      </c>
      <c r="C9" s="140" t="s">
        <v>96</v>
      </c>
      <c r="D9" s="122">
        <v>1</v>
      </c>
      <c r="E9" s="129">
        <v>24</v>
      </c>
      <c r="F9" s="129">
        <v>200</v>
      </c>
      <c r="G9" s="123">
        <v>141.583</v>
      </c>
      <c r="H9" s="124">
        <v>24</v>
      </c>
      <c r="I9" s="124">
        <v>6645</v>
      </c>
      <c r="J9" s="123">
        <v>148.02799999999999</v>
      </c>
      <c r="K9" s="125">
        <f t="shared" si="0"/>
        <v>6.4449999999999932</v>
      </c>
      <c r="L9" s="126">
        <f t="shared" si="1"/>
        <v>64</v>
      </c>
      <c r="M9" s="126" t="s">
        <v>39</v>
      </c>
    </row>
    <row r="10" spans="1:13" s="127" customFormat="1" x14ac:dyDescent="0.3">
      <c r="A10" s="120"/>
      <c r="B10" s="121">
        <v>2</v>
      </c>
      <c r="C10" s="140" t="s">
        <v>96</v>
      </c>
      <c r="D10" s="122">
        <v>1</v>
      </c>
      <c r="E10" s="129">
        <v>25</v>
      </c>
      <c r="F10" s="129">
        <v>0</v>
      </c>
      <c r="G10" s="123">
        <v>148.02799999999999</v>
      </c>
      <c r="H10" s="124">
        <v>25</v>
      </c>
      <c r="I10" s="124">
        <v>7500</v>
      </c>
      <c r="J10" s="123">
        <v>155.52799999999999</v>
      </c>
      <c r="K10" s="125">
        <f t="shared" ref="K10" si="4">J10-G10</f>
        <v>7.5</v>
      </c>
      <c r="L10" s="126">
        <f t="shared" ref="L10" si="5">ROUND(K10*10,0)</f>
        <v>75</v>
      </c>
      <c r="M10" s="126" t="s">
        <v>39</v>
      </c>
    </row>
    <row r="11" spans="1:13" s="128" customFormat="1" x14ac:dyDescent="0.3">
      <c r="A11" s="121"/>
      <c r="B11" s="121">
        <v>2</v>
      </c>
      <c r="C11" s="140" t="s">
        <v>96</v>
      </c>
      <c r="D11" s="122">
        <v>1</v>
      </c>
      <c r="E11" s="129">
        <v>30</v>
      </c>
      <c r="F11" s="129">
        <v>1100</v>
      </c>
      <c r="G11" s="123">
        <v>178.11600000000001</v>
      </c>
      <c r="H11" s="124">
        <v>30</v>
      </c>
      <c r="I11" s="124">
        <v>1800</v>
      </c>
      <c r="J11" s="123">
        <v>178.816</v>
      </c>
      <c r="K11" s="125">
        <f t="shared" si="0"/>
        <v>0.69999999999998863</v>
      </c>
      <c r="L11" s="126">
        <f t="shared" si="1"/>
        <v>7</v>
      </c>
      <c r="M11" s="126" t="s">
        <v>39</v>
      </c>
    </row>
    <row r="12" spans="1:13" s="127" customFormat="1" x14ac:dyDescent="0.3">
      <c r="A12" s="55"/>
      <c r="B12" s="129">
        <v>2</v>
      </c>
      <c r="C12" s="140" t="s">
        <v>96</v>
      </c>
      <c r="D12" s="65">
        <v>1</v>
      </c>
      <c r="E12" s="129">
        <v>39</v>
      </c>
      <c r="F12" s="129">
        <v>7900</v>
      </c>
      <c r="G12" s="55">
        <v>222.732</v>
      </c>
      <c r="H12" s="59">
        <v>39</v>
      </c>
      <c r="I12" s="59">
        <v>9240</v>
      </c>
      <c r="J12" s="55">
        <v>224.072</v>
      </c>
      <c r="K12" s="125">
        <f t="shared" si="0"/>
        <v>1.3400000000000034</v>
      </c>
      <c r="L12" s="126">
        <f t="shared" si="1"/>
        <v>13</v>
      </c>
      <c r="M12" s="55" t="s">
        <v>49</v>
      </c>
    </row>
    <row r="13" spans="1:13" s="127" customFormat="1" x14ac:dyDescent="0.3">
      <c r="A13" s="55"/>
      <c r="B13" s="129">
        <v>2</v>
      </c>
      <c r="C13" s="140" t="s">
        <v>96</v>
      </c>
      <c r="D13" s="65">
        <v>1</v>
      </c>
      <c r="E13" s="129">
        <v>40</v>
      </c>
      <c r="F13" s="129">
        <v>0</v>
      </c>
      <c r="G13" s="55">
        <v>224.072</v>
      </c>
      <c r="H13" s="59">
        <v>40</v>
      </c>
      <c r="I13" s="59">
        <v>300</v>
      </c>
      <c r="J13" s="55">
        <v>224.37200000000001</v>
      </c>
      <c r="K13" s="125">
        <f t="shared" si="0"/>
        <v>0.30000000000001137</v>
      </c>
      <c r="L13" s="126">
        <f t="shared" si="1"/>
        <v>3</v>
      </c>
      <c r="M13" s="55" t="s">
        <v>49</v>
      </c>
    </row>
    <row r="14" spans="1:13" s="127" customFormat="1" x14ac:dyDescent="0.3">
      <c r="A14" s="120"/>
      <c r="B14" s="121">
        <v>2</v>
      </c>
      <c r="C14" s="140" t="s">
        <v>96</v>
      </c>
      <c r="D14" s="122">
        <v>1</v>
      </c>
      <c r="E14" s="129">
        <v>43</v>
      </c>
      <c r="F14" s="129">
        <v>0</v>
      </c>
      <c r="G14" s="123">
        <v>244.14699999999999</v>
      </c>
      <c r="H14" s="124">
        <v>43</v>
      </c>
      <c r="I14" s="124">
        <v>614</v>
      </c>
      <c r="J14" s="123">
        <v>244.761</v>
      </c>
      <c r="K14" s="125">
        <f t="shared" si="0"/>
        <v>0.61400000000000432</v>
      </c>
      <c r="L14" s="126">
        <f t="shared" si="1"/>
        <v>6</v>
      </c>
      <c r="M14" s="126" t="s">
        <v>39</v>
      </c>
    </row>
    <row r="15" spans="1:13" s="128" customFormat="1" x14ac:dyDescent="0.3">
      <c r="A15" s="121"/>
      <c r="B15" s="121">
        <v>2</v>
      </c>
      <c r="C15" s="140" t="s">
        <v>96</v>
      </c>
      <c r="D15" s="122">
        <v>1</v>
      </c>
      <c r="E15" s="129">
        <v>44</v>
      </c>
      <c r="F15" s="129">
        <v>3900</v>
      </c>
      <c r="G15" s="123">
        <v>248.661</v>
      </c>
      <c r="H15" s="124">
        <v>44</v>
      </c>
      <c r="I15" s="124">
        <v>4500</v>
      </c>
      <c r="J15" s="123">
        <v>249.261</v>
      </c>
      <c r="K15" s="125">
        <f t="shared" si="0"/>
        <v>0.59999999999999432</v>
      </c>
      <c r="L15" s="126">
        <f t="shared" si="1"/>
        <v>6</v>
      </c>
      <c r="M15" s="126" t="s">
        <v>39</v>
      </c>
    </row>
    <row r="16" spans="1:13" s="128" customFormat="1" x14ac:dyDescent="0.3">
      <c r="A16" s="121"/>
      <c r="B16" s="121">
        <v>2</v>
      </c>
      <c r="C16" s="140" t="s">
        <v>96</v>
      </c>
      <c r="D16" s="122">
        <v>2</v>
      </c>
      <c r="E16" s="129">
        <v>2</v>
      </c>
      <c r="F16" s="129">
        <v>0</v>
      </c>
      <c r="G16" s="123">
        <v>5.7</v>
      </c>
      <c r="H16" s="124">
        <v>2</v>
      </c>
      <c r="I16" s="124">
        <v>300</v>
      </c>
      <c r="J16" s="123">
        <v>6</v>
      </c>
      <c r="K16" s="125">
        <f t="shared" si="0"/>
        <v>0.29999999999999982</v>
      </c>
      <c r="L16" s="126">
        <f t="shared" si="1"/>
        <v>3</v>
      </c>
      <c r="M16" s="126" t="s">
        <v>39</v>
      </c>
    </row>
    <row r="17" spans="1:13" s="128" customFormat="1" x14ac:dyDescent="0.3">
      <c r="A17" s="121"/>
      <c r="B17" s="121">
        <v>3</v>
      </c>
      <c r="C17" s="140" t="s">
        <v>97</v>
      </c>
      <c r="D17" s="122">
        <v>1</v>
      </c>
      <c r="E17" s="129">
        <v>8</v>
      </c>
      <c r="F17" s="129">
        <v>200</v>
      </c>
      <c r="G17" s="123">
        <v>31.635999999999999</v>
      </c>
      <c r="H17" s="124">
        <v>8</v>
      </c>
      <c r="I17" s="124">
        <v>4200</v>
      </c>
      <c r="J17" s="123">
        <v>35.636000000000003</v>
      </c>
      <c r="K17" s="125">
        <f t="shared" si="0"/>
        <v>4.0000000000000036</v>
      </c>
      <c r="L17" s="126">
        <f t="shared" si="1"/>
        <v>40</v>
      </c>
      <c r="M17" s="126" t="s">
        <v>39</v>
      </c>
    </row>
    <row r="18" spans="1:13" s="128" customFormat="1" x14ac:dyDescent="0.3">
      <c r="A18" s="121"/>
      <c r="B18" s="121">
        <v>3</v>
      </c>
      <c r="C18" s="140" t="s">
        <v>97</v>
      </c>
      <c r="D18" s="122">
        <v>1</v>
      </c>
      <c r="E18" s="129">
        <v>17</v>
      </c>
      <c r="F18" s="129">
        <v>3300</v>
      </c>
      <c r="G18" s="123">
        <v>109.50700000000001</v>
      </c>
      <c r="H18" s="124">
        <v>17</v>
      </c>
      <c r="I18" s="124">
        <v>3409</v>
      </c>
      <c r="J18" s="123">
        <v>109.616</v>
      </c>
      <c r="K18" s="125">
        <f t="shared" si="0"/>
        <v>0.10899999999999466</v>
      </c>
      <c r="L18" s="126">
        <f t="shared" si="1"/>
        <v>1</v>
      </c>
      <c r="M18" s="126" t="s">
        <v>39</v>
      </c>
    </row>
    <row r="19" spans="1:13" s="128" customFormat="1" x14ac:dyDescent="0.3">
      <c r="A19" s="121"/>
      <c r="B19" s="121">
        <v>3</v>
      </c>
      <c r="C19" s="140" t="s">
        <v>97</v>
      </c>
      <c r="D19" s="122">
        <v>1</v>
      </c>
      <c r="E19" s="129">
        <v>18</v>
      </c>
      <c r="F19" s="129">
        <v>0</v>
      </c>
      <c r="G19" s="123">
        <v>109.616</v>
      </c>
      <c r="H19" s="124">
        <v>18</v>
      </c>
      <c r="I19" s="124">
        <v>9400</v>
      </c>
      <c r="J19" s="123">
        <v>119.01600000000001</v>
      </c>
      <c r="K19" s="125">
        <f t="shared" ref="K19" si="6">J19-G19</f>
        <v>9.4000000000000057</v>
      </c>
      <c r="L19" s="126">
        <f t="shared" ref="L19" si="7">ROUND(K19*10,0)</f>
        <v>94</v>
      </c>
      <c r="M19" s="126" t="s">
        <v>39</v>
      </c>
    </row>
    <row r="20" spans="1:13" s="128" customFormat="1" x14ac:dyDescent="0.3">
      <c r="A20" s="121"/>
      <c r="B20" s="121">
        <v>4</v>
      </c>
      <c r="C20" s="140" t="s">
        <v>98</v>
      </c>
      <c r="D20" s="122">
        <v>1</v>
      </c>
      <c r="E20" s="129">
        <v>8</v>
      </c>
      <c r="F20" s="129">
        <v>100</v>
      </c>
      <c r="G20" s="123">
        <v>42.459000000000003</v>
      </c>
      <c r="H20" s="124">
        <v>8</v>
      </c>
      <c r="I20" s="124">
        <v>1799</v>
      </c>
      <c r="J20" s="123">
        <v>44.158000000000001</v>
      </c>
      <c r="K20" s="125">
        <f t="shared" si="0"/>
        <v>1.6989999999999981</v>
      </c>
      <c r="L20" s="126">
        <f t="shared" si="1"/>
        <v>17</v>
      </c>
      <c r="M20" s="126" t="s">
        <v>39</v>
      </c>
    </row>
    <row r="21" spans="1:13" s="128" customFormat="1" x14ac:dyDescent="0.3">
      <c r="A21" s="121"/>
      <c r="B21" s="121">
        <v>4</v>
      </c>
      <c r="C21" s="140" t="s">
        <v>98</v>
      </c>
      <c r="D21" s="122">
        <v>1</v>
      </c>
      <c r="E21" s="129">
        <v>10</v>
      </c>
      <c r="F21" s="129">
        <v>0</v>
      </c>
      <c r="G21" s="123">
        <v>44.158000000000001</v>
      </c>
      <c r="H21" s="124">
        <v>10</v>
      </c>
      <c r="I21" s="124">
        <v>5836</v>
      </c>
      <c r="J21" s="123">
        <v>49.994</v>
      </c>
      <c r="K21" s="125">
        <f t="shared" si="0"/>
        <v>5.8359999999999985</v>
      </c>
      <c r="L21" s="126">
        <f t="shared" si="1"/>
        <v>58</v>
      </c>
      <c r="M21" s="126" t="s">
        <v>39</v>
      </c>
    </row>
    <row r="22" spans="1:13" s="128" customFormat="1" x14ac:dyDescent="0.3">
      <c r="A22" s="121"/>
      <c r="B22" s="121">
        <v>4</v>
      </c>
      <c r="C22" s="140" t="s">
        <v>98</v>
      </c>
      <c r="D22" s="122">
        <v>1</v>
      </c>
      <c r="E22" s="129">
        <v>11</v>
      </c>
      <c r="F22" s="129">
        <v>0</v>
      </c>
      <c r="G22" s="123">
        <v>49.994</v>
      </c>
      <c r="H22" s="124">
        <v>11</v>
      </c>
      <c r="I22" s="124">
        <v>8062</v>
      </c>
      <c r="J22" s="123">
        <v>58.055999999999997</v>
      </c>
      <c r="K22" s="125">
        <f t="shared" si="0"/>
        <v>8.0619999999999976</v>
      </c>
      <c r="L22" s="126">
        <f t="shared" si="1"/>
        <v>81</v>
      </c>
      <c r="M22" s="126" t="s">
        <v>39</v>
      </c>
    </row>
    <row r="23" spans="1:13" s="128" customFormat="1" x14ac:dyDescent="0.3">
      <c r="A23" s="121"/>
      <c r="B23" s="121">
        <v>4</v>
      </c>
      <c r="C23" s="140" t="s">
        <v>98</v>
      </c>
      <c r="D23" s="122">
        <v>1</v>
      </c>
      <c r="E23" s="129">
        <v>12</v>
      </c>
      <c r="F23" s="129">
        <v>0</v>
      </c>
      <c r="G23" s="123">
        <v>58.055999999999997</v>
      </c>
      <c r="H23" s="124">
        <v>12</v>
      </c>
      <c r="I23" s="124">
        <v>600</v>
      </c>
      <c r="J23" s="123">
        <v>58.655999999999999</v>
      </c>
      <c r="K23" s="125">
        <f t="shared" si="0"/>
        <v>0.60000000000000142</v>
      </c>
      <c r="L23" s="126">
        <f t="shared" si="1"/>
        <v>6</v>
      </c>
      <c r="M23" s="126" t="s">
        <v>39</v>
      </c>
    </row>
    <row r="24" spans="1:13" s="127" customFormat="1" x14ac:dyDescent="0.3">
      <c r="A24" s="120"/>
      <c r="B24" s="121">
        <v>4</v>
      </c>
      <c r="C24" s="140" t="s">
        <v>98</v>
      </c>
      <c r="D24" s="122">
        <v>1</v>
      </c>
      <c r="E24" s="129">
        <v>12</v>
      </c>
      <c r="F24" s="129">
        <v>1800</v>
      </c>
      <c r="G24" s="123">
        <v>59.856000000000002</v>
      </c>
      <c r="H24" s="124">
        <v>12</v>
      </c>
      <c r="I24" s="124">
        <v>5612</v>
      </c>
      <c r="J24" s="123">
        <v>63.667999999999999</v>
      </c>
      <c r="K24" s="125">
        <f t="shared" si="0"/>
        <v>3.8119999999999976</v>
      </c>
      <c r="L24" s="126">
        <f t="shared" si="1"/>
        <v>38</v>
      </c>
      <c r="M24" s="126" t="s">
        <v>39</v>
      </c>
    </row>
    <row r="25" spans="1:13" s="127" customFormat="1" x14ac:dyDescent="0.3">
      <c r="A25" s="120"/>
      <c r="B25" s="121">
        <v>4</v>
      </c>
      <c r="C25" s="140" t="s">
        <v>98</v>
      </c>
      <c r="D25" s="122">
        <v>1</v>
      </c>
      <c r="E25" s="129">
        <v>13</v>
      </c>
      <c r="F25" s="129">
        <v>0</v>
      </c>
      <c r="G25" s="123">
        <v>63.667999999999999</v>
      </c>
      <c r="H25" s="124">
        <v>13</v>
      </c>
      <c r="I25" s="124">
        <v>1100</v>
      </c>
      <c r="J25" s="123">
        <v>64.768000000000001</v>
      </c>
      <c r="K25" s="125">
        <f t="shared" si="0"/>
        <v>1.1000000000000014</v>
      </c>
      <c r="L25" s="126">
        <f t="shared" si="1"/>
        <v>11</v>
      </c>
      <c r="M25" s="126" t="s">
        <v>39</v>
      </c>
    </row>
    <row r="26" spans="1:13" s="128" customFormat="1" x14ac:dyDescent="0.3">
      <c r="A26" s="121"/>
      <c r="B26" s="121">
        <v>5</v>
      </c>
      <c r="C26" s="140" t="s">
        <v>99</v>
      </c>
      <c r="D26" s="122">
        <v>1</v>
      </c>
      <c r="E26" s="129">
        <v>35</v>
      </c>
      <c r="F26" s="129">
        <v>600</v>
      </c>
      <c r="G26" s="123">
        <v>172.07900000000001</v>
      </c>
      <c r="H26" s="124">
        <v>35</v>
      </c>
      <c r="I26" s="124">
        <v>1200</v>
      </c>
      <c r="J26" s="123">
        <v>172.679</v>
      </c>
      <c r="K26" s="125">
        <f t="shared" si="0"/>
        <v>0.59999999999999432</v>
      </c>
      <c r="L26" s="126">
        <f t="shared" si="1"/>
        <v>6</v>
      </c>
      <c r="M26" s="126" t="s">
        <v>39</v>
      </c>
    </row>
    <row r="27" spans="1:13" s="128" customFormat="1" x14ac:dyDescent="0.3">
      <c r="A27" s="121"/>
      <c r="B27" s="121">
        <v>8</v>
      </c>
      <c r="C27" s="140" t="s">
        <v>100</v>
      </c>
      <c r="D27" s="122">
        <v>1</v>
      </c>
      <c r="E27" s="129">
        <v>2</v>
      </c>
      <c r="F27" s="129">
        <v>4500</v>
      </c>
      <c r="G27" s="123">
        <v>15.782999999999999</v>
      </c>
      <c r="H27" s="124">
        <v>2</v>
      </c>
      <c r="I27" s="124">
        <v>7142</v>
      </c>
      <c r="J27" s="123">
        <v>18.425000000000001</v>
      </c>
      <c r="K27" s="125">
        <f t="shared" si="0"/>
        <v>2.6420000000000012</v>
      </c>
      <c r="L27" s="126">
        <f t="shared" si="1"/>
        <v>26</v>
      </c>
      <c r="M27" s="126" t="s">
        <v>39</v>
      </c>
    </row>
    <row r="28" spans="1:13" s="128" customFormat="1" x14ac:dyDescent="0.3">
      <c r="A28" s="121"/>
      <c r="B28" s="121">
        <v>8</v>
      </c>
      <c r="C28" s="140" t="s">
        <v>100</v>
      </c>
      <c r="D28" s="122">
        <v>1</v>
      </c>
      <c r="E28" s="129">
        <v>3</v>
      </c>
      <c r="F28" s="129">
        <v>0</v>
      </c>
      <c r="G28" s="123">
        <v>18.425000000000001</v>
      </c>
      <c r="H28" s="124">
        <v>3</v>
      </c>
      <c r="I28" s="124">
        <v>6500</v>
      </c>
      <c r="J28" s="123">
        <v>24.925000000000001</v>
      </c>
      <c r="K28" s="125">
        <f t="shared" si="0"/>
        <v>6.5</v>
      </c>
      <c r="L28" s="126">
        <f t="shared" si="1"/>
        <v>65</v>
      </c>
      <c r="M28" s="126" t="s">
        <v>39</v>
      </c>
    </row>
    <row r="29" spans="1:13" s="127" customFormat="1" x14ac:dyDescent="0.3">
      <c r="A29" s="55"/>
      <c r="B29" s="129">
        <v>9</v>
      </c>
      <c r="C29" s="55" t="s">
        <v>101</v>
      </c>
      <c r="D29" s="65">
        <v>1</v>
      </c>
      <c r="E29" s="129">
        <v>2</v>
      </c>
      <c r="F29" s="129">
        <v>6200</v>
      </c>
      <c r="G29" s="55">
        <v>7.2370000000000001</v>
      </c>
      <c r="H29" s="59">
        <v>2</v>
      </c>
      <c r="I29" s="59">
        <v>6472</v>
      </c>
      <c r="J29" s="55">
        <v>7.5090000000000003</v>
      </c>
      <c r="K29" s="125">
        <f t="shared" si="0"/>
        <v>0.27200000000000024</v>
      </c>
      <c r="L29" s="126">
        <f t="shared" si="1"/>
        <v>3</v>
      </c>
      <c r="M29" s="55" t="s">
        <v>49</v>
      </c>
    </row>
    <row r="30" spans="1:13" s="127" customFormat="1" x14ac:dyDescent="0.3">
      <c r="A30" s="55"/>
      <c r="B30" s="129">
        <v>9</v>
      </c>
      <c r="C30" s="55" t="s">
        <v>101</v>
      </c>
      <c r="D30" s="65">
        <v>1</v>
      </c>
      <c r="E30" s="129">
        <v>3</v>
      </c>
      <c r="F30" s="129">
        <v>0</v>
      </c>
      <c r="G30" s="55">
        <v>7.5090000000000003</v>
      </c>
      <c r="H30" s="59">
        <v>3</v>
      </c>
      <c r="I30" s="59">
        <v>200</v>
      </c>
      <c r="J30" s="55">
        <v>7.7089999999999996</v>
      </c>
      <c r="K30" s="125">
        <f t="shared" si="0"/>
        <v>0.19999999999999929</v>
      </c>
      <c r="L30" s="126">
        <f t="shared" si="1"/>
        <v>2</v>
      </c>
      <c r="M30" s="55" t="s">
        <v>49</v>
      </c>
    </row>
    <row r="31" spans="1:13" s="128" customFormat="1" x14ac:dyDescent="0.3">
      <c r="A31" s="121"/>
      <c r="B31" s="130">
        <v>9</v>
      </c>
      <c r="C31" s="55" t="s">
        <v>101</v>
      </c>
      <c r="D31" s="131">
        <v>1</v>
      </c>
      <c r="E31" s="137">
        <v>6</v>
      </c>
      <c r="F31" s="137">
        <v>9000</v>
      </c>
      <c r="G31" s="132">
        <v>39.241999999999997</v>
      </c>
      <c r="H31" s="133">
        <v>6</v>
      </c>
      <c r="I31" s="133">
        <v>9863</v>
      </c>
      <c r="J31" s="132">
        <v>40.104999999999997</v>
      </c>
      <c r="K31" s="125">
        <f t="shared" si="0"/>
        <v>0.86299999999999955</v>
      </c>
      <c r="L31" s="126">
        <f t="shared" si="1"/>
        <v>9</v>
      </c>
      <c r="M31" s="126" t="s">
        <v>39</v>
      </c>
    </row>
    <row r="32" spans="1:13" s="128" customFormat="1" x14ac:dyDescent="0.3">
      <c r="A32" s="121"/>
      <c r="B32" s="130">
        <v>9</v>
      </c>
      <c r="C32" s="55" t="s">
        <v>101</v>
      </c>
      <c r="D32" s="131">
        <v>1</v>
      </c>
      <c r="E32" s="137">
        <v>8</v>
      </c>
      <c r="F32" s="137">
        <v>0</v>
      </c>
      <c r="G32" s="132">
        <v>40.104999999999997</v>
      </c>
      <c r="H32" s="133">
        <v>8</v>
      </c>
      <c r="I32" s="133">
        <v>9400</v>
      </c>
      <c r="J32" s="132">
        <v>49.505000000000003</v>
      </c>
      <c r="K32" s="125">
        <f t="shared" si="0"/>
        <v>9.4000000000000057</v>
      </c>
      <c r="L32" s="126">
        <f t="shared" si="1"/>
        <v>94</v>
      </c>
      <c r="M32" s="126" t="s">
        <v>39</v>
      </c>
    </row>
    <row r="33" spans="1:13" s="128" customFormat="1" ht="15" customHeight="1" x14ac:dyDescent="0.3">
      <c r="A33" s="121"/>
      <c r="B33" s="130">
        <v>10</v>
      </c>
      <c r="C33" s="141" t="s">
        <v>102</v>
      </c>
      <c r="D33" s="131">
        <v>1</v>
      </c>
      <c r="E33" s="137">
        <v>16</v>
      </c>
      <c r="F33" s="137">
        <v>5900</v>
      </c>
      <c r="G33" s="132">
        <v>109.276</v>
      </c>
      <c r="H33" s="133">
        <v>16</v>
      </c>
      <c r="I33" s="133">
        <v>7460</v>
      </c>
      <c r="J33" s="132">
        <v>110.836</v>
      </c>
      <c r="K33" s="125">
        <f t="shared" si="0"/>
        <v>1.5600000000000023</v>
      </c>
      <c r="L33" s="126">
        <f t="shared" si="1"/>
        <v>16</v>
      </c>
      <c r="M33" s="126" t="s">
        <v>39</v>
      </c>
    </row>
    <row r="34" spans="1:13" s="128" customFormat="1" ht="15" customHeight="1" x14ac:dyDescent="0.3">
      <c r="A34" s="121"/>
      <c r="B34" s="130">
        <v>10</v>
      </c>
      <c r="C34" s="141" t="s">
        <v>102</v>
      </c>
      <c r="D34" s="131">
        <v>1</v>
      </c>
      <c r="E34" s="137">
        <v>17</v>
      </c>
      <c r="F34" s="137">
        <v>0</v>
      </c>
      <c r="G34" s="132">
        <v>110.836</v>
      </c>
      <c r="H34" s="133">
        <v>17</v>
      </c>
      <c r="I34" s="133">
        <v>7434</v>
      </c>
      <c r="J34" s="132">
        <v>118.27</v>
      </c>
      <c r="K34" s="125">
        <f t="shared" si="0"/>
        <v>7.4339999999999975</v>
      </c>
      <c r="L34" s="126">
        <f t="shared" si="1"/>
        <v>74</v>
      </c>
      <c r="M34" s="126" t="s">
        <v>39</v>
      </c>
    </row>
    <row r="35" spans="1:13" s="128" customFormat="1" ht="15" customHeight="1" x14ac:dyDescent="0.3">
      <c r="A35" s="121"/>
      <c r="B35" s="130">
        <v>10</v>
      </c>
      <c r="C35" s="141" t="s">
        <v>102</v>
      </c>
      <c r="D35" s="131">
        <v>1</v>
      </c>
      <c r="E35" s="137">
        <v>18</v>
      </c>
      <c r="F35" s="137">
        <v>0</v>
      </c>
      <c r="G35" s="132">
        <v>118.27</v>
      </c>
      <c r="H35" s="133">
        <v>18</v>
      </c>
      <c r="I35" s="133">
        <v>900</v>
      </c>
      <c r="J35" s="132">
        <v>119.17</v>
      </c>
      <c r="K35" s="125">
        <f t="shared" si="0"/>
        <v>0.90000000000000568</v>
      </c>
      <c r="L35" s="126">
        <f t="shared" si="1"/>
        <v>9</v>
      </c>
      <c r="M35" s="126" t="s">
        <v>39</v>
      </c>
    </row>
    <row r="36" spans="1:13" s="128" customFormat="1" x14ac:dyDescent="0.3">
      <c r="A36" s="121"/>
      <c r="B36" s="121">
        <v>11</v>
      </c>
      <c r="C36" s="140" t="s">
        <v>31</v>
      </c>
      <c r="D36" s="122">
        <v>1</v>
      </c>
      <c r="E36" s="129">
        <v>7</v>
      </c>
      <c r="F36" s="129">
        <v>0</v>
      </c>
      <c r="G36" s="123">
        <v>24.356000000000002</v>
      </c>
      <c r="H36" s="124">
        <v>7</v>
      </c>
      <c r="I36" s="124">
        <v>5130</v>
      </c>
      <c r="J36" s="123">
        <v>29.486000000000001</v>
      </c>
      <c r="K36" s="125">
        <f t="shared" si="0"/>
        <v>5.129999999999999</v>
      </c>
      <c r="L36" s="126">
        <f t="shared" si="1"/>
        <v>51</v>
      </c>
      <c r="M36" s="126" t="s">
        <v>39</v>
      </c>
    </row>
    <row r="37" spans="1:13" s="128" customFormat="1" x14ac:dyDescent="0.3">
      <c r="A37" s="121"/>
      <c r="B37" s="130">
        <v>12</v>
      </c>
      <c r="C37" s="141" t="s">
        <v>103</v>
      </c>
      <c r="D37" s="131">
        <v>1</v>
      </c>
      <c r="E37" s="137">
        <v>1</v>
      </c>
      <c r="F37" s="137">
        <v>600</v>
      </c>
      <c r="G37" s="132">
        <v>0.6</v>
      </c>
      <c r="H37" s="133">
        <v>1</v>
      </c>
      <c r="I37" s="133">
        <v>3468</v>
      </c>
      <c r="J37" s="132">
        <v>3.468</v>
      </c>
      <c r="K37" s="134">
        <f t="shared" si="0"/>
        <v>2.8679999999999999</v>
      </c>
      <c r="L37" s="135">
        <f t="shared" si="1"/>
        <v>29</v>
      </c>
      <c r="M37" s="126" t="s">
        <v>39</v>
      </c>
    </row>
    <row r="38" spans="1:13" s="128" customFormat="1" x14ac:dyDescent="0.3">
      <c r="A38" s="121"/>
      <c r="B38" s="130">
        <v>12</v>
      </c>
      <c r="C38" s="141" t="s">
        <v>103</v>
      </c>
      <c r="D38" s="131">
        <v>1</v>
      </c>
      <c r="E38" s="137">
        <v>2</v>
      </c>
      <c r="F38" s="137">
        <v>0</v>
      </c>
      <c r="G38" s="132">
        <v>3.468</v>
      </c>
      <c r="H38" s="133">
        <v>2</v>
      </c>
      <c r="I38" s="133">
        <v>1400</v>
      </c>
      <c r="J38" s="132">
        <v>4.8680000000000003</v>
      </c>
      <c r="K38" s="134">
        <f t="shared" si="0"/>
        <v>1.4000000000000004</v>
      </c>
      <c r="L38" s="135">
        <f t="shared" si="1"/>
        <v>14</v>
      </c>
      <c r="M38" s="126" t="s">
        <v>39</v>
      </c>
    </row>
    <row r="39" spans="1:13" s="128" customFormat="1" x14ac:dyDescent="0.3">
      <c r="A39" s="121"/>
      <c r="B39" s="121">
        <v>13</v>
      </c>
      <c r="C39" s="140" t="s">
        <v>104</v>
      </c>
      <c r="D39" s="122">
        <v>1</v>
      </c>
      <c r="E39" s="129">
        <v>1</v>
      </c>
      <c r="F39" s="129">
        <v>0</v>
      </c>
      <c r="G39" s="123">
        <v>0</v>
      </c>
      <c r="H39" s="124">
        <v>1</v>
      </c>
      <c r="I39" s="124">
        <v>3500</v>
      </c>
      <c r="J39" s="123">
        <v>3.5</v>
      </c>
      <c r="K39" s="125">
        <f t="shared" si="0"/>
        <v>3.5</v>
      </c>
      <c r="L39" s="126">
        <f t="shared" si="1"/>
        <v>35</v>
      </c>
      <c r="M39" s="126" t="s">
        <v>39</v>
      </c>
    </row>
    <row r="40" spans="1:13" s="128" customFormat="1" x14ac:dyDescent="0.3">
      <c r="A40" s="121"/>
      <c r="B40" s="121">
        <v>15</v>
      </c>
      <c r="C40" s="140" t="s">
        <v>105</v>
      </c>
      <c r="D40" s="122">
        <v>1</v>
      </c>
      <c r="E40" s="129">
        <v>2</v>
      </c>
      <c r="F40" s="129">
        <v>2000</v>
      </c>
      <c r="G40" s="123">
        <v>6.5839999999999996</v>
      </c>
      <c r="H40" s="124">
        <v>2</v>
      </c>
      <c r="I40" s="124">
        <v>3800</v>
      </c>
      <c r="J40" s="123">
        <v>8.3840000000000003</v>
      </c>
      <c r="K40" s="125">
        <f t="shared" ref="K40" si="8">J40-G40</f>
        <v>1.8000000000000007</v>
      </c>
      <c r="L40" s="126">
        <f t="shared" ref="L40" si="9">ROUND(K40*10,0)</f>
        <v>18</v>
      </c>
      <c r="M40" s="126" t="s">
        <v>39</v>
      </c>
    </row>
    <row r="41" spans="1:13" s="128" customFormat="1" x14ac:dyDescent="0.3">
      <c r="A41" s="121"/>
      <c r="B41" s="121">
        <v>15</v>
      </c>
      <c r="C41" s="140" t="s">
        <v>105</v>
      </c>
      <c r="D41" s="122">
        <v>1</v>
      </c>
      <c r="E41" s="129">
        <v>4</v>
      </c>
      <c r="F41" s="129">
        <v>200</v>
      </c>
      <c r="G41" s="123">
        <v>9.359</v>
      </c>
      <c r="H41" s="124">
        <v>4</v>
      </c>
      <c r="I41" s="124">
        <v>2100</v>
      </c>
      <c r="J41" s="123">
        <v>11.259</v>
      </c>
      <c r="K41" s="125">
        <f t="shared" si="0"/>
        <v>1.9000000000000004</v>
      </c>
      <c r="L41" s="126">
        <f t="shared" si="1"/>
        <v>19</v>
      </c>
      <c r="M41" s="126" t="s">
        <v>39</v>
      </c>
    </row>
    <row r="42" spans="1:13" s="127" customFormat="1" x14ac:dyDescent="0.3">
      <c r="A42" s="55"/>
      <c r="B42" s="129">
        <v>15</v>
      </c>
      <c r="C42" s="140" t="s">
        <v>105</v>
      </c>
      <c r="D42" s="65">
        <v>1</v>
      </c>
      <c r="E42" s="129">
        <v>10</v>
      </c>
      <c r="F42" s="129">
        <v>0</v>
      </c>
      <c r="G42" s="55">
        <v>24.015000000000001</v>
      </c>
      <c r="H42" s="59">
        <v>10</v>
      </c>
      <c r="I42" s="59">
        <v>3385</v>
      </c>
      <c r="J42" s="55">
        <v>27.4</v>
      </c>
      <c r="K42" s="125">
        <f t="shared" ref="K42:K77" si="10">J42-G42</f>
        <v>3.384999999999998</v>
      </c>
      <c r="L42" s="126">
        <f t="shared" ref="L42:L77" si="11">ROUND(K42*10,0)</f>
        <v>34</v>
      </c>
      <c r="M42" s="126" t="s">
        <v>51</v>
      </c>
    </row>
    <row r="43" spans="1:13" s="127" customFormat="1" x14ac:dyDescent="0.3">
      <c r="A43" s="55"/>
      <c r="B43" s="129">
        <v>15</v>
      </c>
      <c r="C43" s="140" t="s">
        <v>105</v>
      </c>
      <c r="D43" s="65">
        <v>1</v>
      </c>
      <c r="E43" s="129">
        <v>11</v>
      </c>
      <c r="F43" s="129">
        <v>0</v>
      </c>
      <c r="G43" s="55">
        <v>27.4</v>
      </c>
      <c r="H43" s="59">
        <v>11</v>
      </c>
      <c r="I43" s="59">
        <v>300</v>
      </c>
      <c r="J43" s="55">
        <v>27.7</v>
      </c>
      <c r="K43" s="125">
        <f t="shared" ref="K43" si="12">J43-G43</f>
        <v>0.30000000000000071</v>
      </c>
      <c r="L43" s="126">
        <f t="shared" ref="L43" si="13">ROUND(K43*10,0)</f>
        <v>3</v>
      </c>
      <c r="M43" s="126" t="s">
        <v>51</v>
      </c>
    </row>
    <row r="44" spans="1:13" s="128" customFormat="1" x14ac:dyDescent="0.3">
      <c r="A44" s="121"/>
      <c r="B44" s="121">
        <v>15</v>
      </c>
      <c r="C44" s="140" t="s">
        <v>105</v>
      </c>
      <c r="D44" s="122">
        <v>1</v>
      </c>
      <c r="E44" s="129">
        <v>14</v>
      </c>
      <c r="F44" s="129">
        <v>0</v>
      </c>
      <c r="G44" s="123">
        <v>43.031999999999996</v>
      </c>
      <c r="H44" s="124">
        <v>14</v>
      </c>
      <c r="I44" s="124">
        <v>3516</v>
      </c>
      <c r="J44" s="123">
        <v>46.548000000000002</v>
      </c>
      <c r="K44" s="125">
        <f t="shared" si="10"/>
        <v>3.5160000000000053</v>
      </c>
      <c r="L44" s="126">
        <f t="shared" si="11"/>
        <v>35</v>
      </c>
      <c r="M44" s="126" t="s">
        <v>39</v>
      </c>
    </row>
    <row r="45" spans="1:13" s="127" customFormat="1" x14ac:dyDescent="0.3">
      <c r="A45" s="55"/>
      <c r="B45" s="129">
        <v>17</v>
      </c>
      <c r="C45" s="55" t="s">
        <v>106</v>
      </c>
      <c r="D45" s="65">
        <v>1</v>
      </c>
      <c r="E45" s="129">
        <v>4</v>
      </c>
      <c r="F45" s="129">
        <v>6600</v>
      </c>
      <c r="G45" s="55">
        <v>20.2</v>
      </c>
      <c r="H45" s="59">
        <v>4</v>
      </c>
      <c r="I45" s="59">
        <v>6741</v>
      </c>
      <c r="J45" s="55">
        <v>20.341000000000001</v>
      </c>
      <c r="K45" s="125">
        <f t="shared" si="10"/>
        <v>0.14100000000000179</v>
      </c>
      <c r="L45" s="126">
        <f t="shared" si="11"/>
        <v>1</v>
      </c>
      <c r="M45" s="126" t="s">
        <v>51</v>
      </c>
    </row>
    <row r="46" spans="1:13" s="136" customFormat="1" x14ac:dyDescent="0.3">
      <c r="A46" s="55"/>
      <c r="B46" s="129">
        <v>17</v>
      </c>
      <c r="C46" s="55" t="s">
        <v>106</v>
      </c>
      <c r="D46" s="65">
        <v>1</v>
      </c>
      <c r="E46" s="129">
        <v>5</v>
      </c>
      <c r="F46" s="129">
        <v>0</v>
      </c>
      <c r="G46" s="55">
        <v>20.341000000000001</v>
      </c>
      <c r="H46" s="59">
        <v>5</v>
      </c>
      <c r="I46" s="59">
        <v>4325</v>
      </c>
      <c r="J46" s="55">
        <v>24.666</v>
      </c>
      <c r="K46" s="125">
        <f t="shared" si="10"/>
        <v>4.3249999999999993</v>
      </c>
      <c r="L46" s="126">
        <f t="shared" si="11"/>
        <v>43</v>
      </c>
      <c r="M46" s="126" t="s">
        <v>51</v>
      </c>
    </row>
    <row r="47" spans="1:13" s="136" customFormat="1" x14ac:dyDescent="0.3">
      <c r="A47" s="55"/>
      <c r="B47" s="129">
        <v>17</v>
      </c>
      <c r="C47" s="55" t="s">
        <v>106</v>
      </c>
      <c r="D47" s="65">
        <v>1</v>
      </c>
      <c r="E47" s="129">
        <v>6</v>
      </c>
      <c r="F47" s="129">
        <v>0</v>
      </c>
      <c r="G47" s="55">
        <v>24.666</v>
      </c>
      <c r="H47" s="59">
        <v>6</v>
      </c>
      <c r="I47" s="59">
        <v>600</v>
      </c>
      <c r="J47" s="55">
        <v>25.265999999999998</v>
      </c>
      <c r="K47" s="125">
        <f t="shared" si="10"/>
        <v>0.59999999999999787</v>
      </c>
      <c r="L47" s="126">
        <f t="shared" si="11"/>
        <v>6</v>
      </c>
      <c r="M47" s="126" t="s">
        <v>51</v>
      </c>
    </row>
    <row r="48" spans="1:13" s="136" customFormat="1" x14ac:dyDescent="0.3">
      <c r="A48" s="55"/>
      <c r="B48" s="129">
        <v>18</v>
      </c>
      <c r="C48" s="55" t="s">
        <v>107</v>
      </c>
      <c r="D48" s="65">
        <v>1</v>
      </c>
      <c r="E48" s="129">
        <v>1</v>
      </c>
      <c r="F48" s="129">
        <v>0</v>
      </c>
      <c r="G48" s="55">
        <v>0</v>
      </c>
      <c r="H48" s="59">
        <v>1</v>
      </c>
      <c r="I48" s="59">
        <v>4736</v>
      </c>
      <c r="J48" s="55">
        <v>4.7359999999999998</v>
      </c>
      <c r="K48" s="125">
        <f t="shared" si="10"/>
        <v>4.7359999999999998</v>
      </c>
      <c r="L48" s="126">
        <f t="shared" si="11"/>
        <v>47</v>
      </c>
      <c r="M48" s="126" t="s">
        <v>51</v>
      </c>
    </row>
    <row r="49" spans="1:13" s="136" customFormat="1" x14ac:dyDescent="0.3">
      <c r="A49" s="55"/>
      <c r="B49" s="129">
        <v>27</v>
      </c>
      <c r="C49" s="55" t="s">
        <v>108</v>
      </c>
      <c r="D49" s="65">
        <v>1</v>
      </c>
      <c r="E49" s="129">
        <v>2</v>
      </c>
      <c r="F49" s="129">
        <v>0</v>
      </c>
      <c r="G49" s="55">
        <v>2.0009999999999999</v>
      </c>
      <c r="H49" s="59">
        <v>2</v>
      </c>
      <c r="I49" s="59">
        <v>1700</v>
      </c>
      <c r="J49" s="55">
        <v>3.7010000000000001</v>
      </c>
      <c r="K49" s="125">
        <f t="shared" si="10"/>
        <v>1.7000000000000002</v>
      </c>
      <c r="L49" s="126">
        <f t="shared" si="11"/>
        <v>17</v>
      </c>
      <c r="M49" s="126" t="s">
        <v>51</v>
      </c>
    </row>
    <row r="50" spans="1:13" s="136" customFormat="1" x14ac:dyDescent="0.3">
      <c r="A50" s="55"/>
      <c r="B50" s="129">
        <v>27</v>
      </c>
      <c r="C50" s="55" t="s">
        <v>108</v>
      </c>
      <c r="D50" s="65">
        <v>1</v>
      </c>
      <c r="E50" s="129">
        <v>2</v>
      </c>
      <c r="F50" s="129">
        <v>2800</v>
      </c>
      <c r="G50" s="55">
        <v>4.8010000000000002</v>
      </c>
      <c r="H50" s="59">
        <v>2</v>
      </c>
      <c r="I50" s="59">
        <v>7194</v>
      </c>
      <c r="J50" s="55">
        <v>9.1950000000000003</v>
      </c>
      <c r="K50" s="125">
        <f t="shared" ref="K50:K51" si="14">J50-G50</f>
        <v>4.3940000000000001</v>
      </c>
      <c r="L50" s="126">
        <f t="shared" ref="L50:L51" si="15">ROUND(K50*10,0)</f>
        <v>44</v>
      </c>
      <c r="M50" s="126" t="s">
        <v>51</v>
      </c>
    </row>
    <row r="51" spans="1:13" s="136" customFormat="1" x14ac:dyDescent="0.3">
      <c r="A51" s="55"/>
      <c r="B51" s="129">
        <v>27</v>
      </c>
      <c r="C51" s="55" t="s">
        <v>108</v>
      </c>
      <c r="D51" s="65">
        <v>1</v>
      </c>
      <c r="E51" s="129">
        <v>3</v>
      </c>
      <c r="F51" s="129">
        <v>0</v>
      </c>
      <c r="G51" s="55">
        <v>9.1950000000000003</v>
      </c>
      <c r="H51" s="59">
        <v>3</v>
      </c>
      <c r="I51" s="59">
        <v>3800</v>
      </c>
      <c r="J51" s="55">
        <v>12.994999999999999</v>
      </c>
      <c r="K51" s="125">
        <f t="shared" si="14"/>
        <v>3.7999999999999989</v>
      </c>
      <c r="L51" s="126">
        <f t="shared" si="15"/>
        <v>38</v>
      </c>
      <c r="M51" s="126" t="s">
        <v>51</v>
      </c>
    </row>
    <row r="52" spans="1:13" s="56" customFormat="1" x14ac:dyDescent="0.3">
      <c r="A52" s="55"/>
      <c r="B52" s="129">
        <v>27</v>
      </c>
      <c r="C52" s="55" t="s">
        <v>108</v>
      </c>
      <c r="D52" s="65">
        <v>1</v>
      </c>
      <c r="E52" s="129">
        <v>4</v>
      </c>
      <c r="F52" s="129">
        <v>1100</v>
      </c>
      <c r="G52" s="55">
        <v>14.685</v>
      </c>
      <c r="H52" s="59">
        <v>4</v>
      </c>
      <c r="I52" s="59">
        <v>2900</v>
      </c>
      <c r="J52" s="55">
        <v>16.484999999999999</v>
      </c>
      <c r="K52" s="125">
        <f t="shared" si="10"/>
        <v>1.7999999999999989</v>
      </c>
      <c r="L52" s="126">
        <f t="shared" si="11"/>
        <v>18</v>
      </c>
      <c r="M52" s="126" t="s">
        <v>51</v>
      </c>
    </row>
    <row r="53" spans="1:13" s="56" customFormat="1" x14ac:dyDescent="0.3">
      <c r="A53" s="55"/>
      <c r="B53" s="129">
        <v>27</v>
      </c>
      <c r="C53" s="55" t="s">
        <v>108</v>
      </c>
      <c r="D53" s="65">
        <v>1</v>
      </c>
      <c r="E53" s="129">
        <v>9</v>
      </c>
      <c r="F53" s="129">
        <v>5400</v>
      </c>
      <c r="G53" s="55">
        <v>38.356999999999999</v>
      </c>
      <c r="H53" s="59">
        <v>9</v>
      </c>
      <c r="I53" s="59">
        <v>7973</v>
      </c>
      <c r="J53" s="55">
        <v>40.9</v>
      </c>
      <c r="K53" s="125">
        <f t="shared" si="10"/>
        <v>2.5429999999999993</v>
      </c>
      <c r="L53" s="126">
        <f t="shared" si="11"/>
        <v>25</v>
      </c>
      <c r="M53" s="126" t="s">
        <v>51</v>
      </c>
    </row>
    <row r="54" spans="1:13" s="56" customFormat="1" x14ac:dyDescent="0.3">
      <c r="A54" s="121"/>
      <c r="B54" s="121">
        <v>28</v>
      </c>
      <c r="C54" s="55" t="s">
        <v>109</v>
      </c>
      <c r="D54" s="122">
        <v>1</v>
      </c>
      <c r="E54" s="129">
        <v>1</v>
      </c>
      <c r="F54" s="129">
        <v>0</v>
      </c>
      <c r="G54" s="123">
        <v>0</v>
      </c>
      <c r="H54" s="124">
        <v>1</v>
      </c>
      <c r="I54" s="124">
        <v>1300</v>
      </c>
      <c r="J54" s="123">
        <v>1.3</v>
      </c>
      <c r="K54" s="125">
        <f t="shared" si="10"/>
        <v>1.3</v>
      </c>
      <c r="L54" s="126">
        <f t="shared" si="11"/>
        <v>13</v>
      </c>
      <c r="M54" s="126" t="s">
        <v>39</v>
      </c>
    </row>
    <row r="55" spans="1:13" s="56" customFormat="1" x14ac:dyDescent="0.3">
      <c r="A55" s="121"/>
      <c r="B55" s="121">
        <v>31</v>
      </c>
      <c r="C55" s="55" t="s">
        <v>110</v>
      </c>
      <c r="D55" s="122">
        <v>1</v>
      </c>
      <c r="E55" s="129">
        <v>4</v>
      </c>
      <c r="F55" s="129">
        <v>1600</v>
      </c>
      <c r="G55" s="123">
        <v>22.050999999999998</v>
      </c>
      <c r="H55" s="124">
        <v>4</v>
      </c>
      <c r="I55" s="124">
        <v>4813</v>
      </c>
      <c r="J55" s="123">
        <v>25.263999999999999</v>
      </c>
      <c r="K55" s="125">
        <f t="shared" si="10"/>
        <v>3.213000000000001</v>
      </c>
      <c r="L55" s="126">
        <f t="shared" si="11"/>
        <v>32</v>
      </c>
      <c r="M55" s="126" t="s">
        <v>39</v>
      </c>
    </row>
    <row r="56" spans="1:13" s="56" customFormat="1" x14ac:dyDescent="0.3">
      <c r="A56" s="121"/>
      <c r="B56" s="121">
        <v>31</v>
      </c>
      <c r="C56" s="55" t="s">
        <v>110</v>
      </c>
      <c r="D56" s="122">
        <v>1</v>
      </c>
      <c r="E56" s="129">
        <v>5</v>
      </c>
      <c r="F56" s="129">
        <v>0</v>
      </c>
      <c r="G56" s="123">
        <v>25.263999999999999</v>
      </c>
      <c r="H56" s="124">
        <v>5</v>
      </c>
      <c r="I56" s="124">
        <v>3800</v>
      </c>
      <c r="J56" s="123">
        <v>29.064</v>
      </c>
      <c r="K56" s="125">
        <f t="shared" ref="K56" si="16">J56-G56</f>
        <v>3.8000000000000007</v>
      </c>
      <c r="L56" s="126">
        <f t="shared" ref="L56" si="17">ROUND(K56*10,0)</f>
        <v>38</v>
      </c>
      <c r="M56" s="126" t="s">
        <v>39</v>
      </c>
    </row>
    <row r="57" spans="1:13" s="56" customFormat="1" x14ac:dyDescent="0.3">
      <c r="A57" s="55"/>
      <c r="B57" s="129">
        <v>32</v>
      </c>
      <c r="C57" s="55" t="s">
        <v>111</v>
      </c>
      <c r="D57" s="65">
        <v>1</v>
      </c>
      <c r="E57" s="129">
        <v>6</v>
      </c>
      <c r="F57" s="129">
        <v>3100</v>
      </c>
      <c r="G57" s="55">
        <v>48.865000000000002</v>
      </c>
      <c r="H57" s="59">
        <v>6</v>
      </c>
      <c r="I57" s="59">
        <v>4287</v>
      </c>
      <c r="J57" s="55">
        <v>50.052</v>
      </c>
      <c r="K57" s="125">
        <f t="shared" si="10"/>
        <v>1.1869999999999976</v>
      </c>
      <c r="L57" s="126">
        <f t="shared" si="11"/>
        <v>12</v>
      </c>
      <c r="M57" s="126" t="s">
        <v>51</v>
      </c>
    </row>
    <row r="58" spans="1:13" s="56" customFormat="1" x14ac:dyDescent="0.3">
      <c r="A58" s="55"/>
      <c r="B58" s="129">
        <v>36</v>
      </c>
      <c r="C58" s="55" t="s">
        <v>112</v>
      </c>
      <c r="D58" s="65">
        <v>1</v>
      </c>
      <c r="E58" s="129">
        <v>2</v>
      </c>
      <c r="F58" s="129">
        <v>2800</v>
      </c>
      <c r="G58" s="55">
        <v>12.042</v>
      </c>
      <c r="H58" s="55">
        <v>2</v>
      </c>
      <c r="I58" s="55">
        <v>7545</v>
      </c>
      <c r="J58" s="55">
        <v>16.786999999999999</v>
      </c>
      <c r="K58" s="125">
        <f t="shared" si="10"/>
        <v>4.7449999999999992</v>
      </c>
      <c r="L58" s="126">
        <f t="shared" si="11"/>
        <v>47</v>
      </c>
      <c r="M58" s="126" t="s">
        <v>51</v>
      </c>
    </row>
    <row r="59" spans="1:13" s="56" customFormat="1" x14ac:dyDescent="0.3">
      <c r="A59" s="55"/>
      <c r="B59" s="129">
        <v>36</v>
      </c>
      <c r="C59" s="55" t="s">
        <v>112</v>
      </c>
      <c r="D59" s="65">
        <v>1</v>
      </c>
      <c r="E59" s="129">
        <v>3</v>
      </c>
      <c r="F59" s="129">
        <v>0</v>
      </c>
      <c r="G59" s="55">
        <v>16.786999999999999</v>
      </c>
      <c r="H59" s="55">
        <v>3</v>
      </c>
      <c r="I59" s="55">
        <v>8779</v>
      </c>
      <c r="J59" s="55">
        <v>25.565999999999999</v>
      </c>
      <c r="K59" s="125">
        <f t="shared" si="10"/>
        <v>8.7789999999999999</v>
      </c>
      <c r="L59" s="126">
        <f t="shared" si="11"/>
        <v>88</v>
      </c>
      <c r="M59" s="126" t="s">
        <v>51</v>
      </c>
    </row>
    <row r="60" spans="1:13" s="56" customFormat="1" x14ac:dyDescent="0.3">
      <c r="A60" s="55"/>
      <c r="B60" s="129">
        <v>36</v>
      </c>
      <c r="C60" s="55" t="s">
        <v>112</v>
      </c>
      <c r="D60" s="65">
        <v>1</v>
      </c>
      <c r="E60" s="129">
        <v>4</v>
      </c>
      <c r="F60" s="129">
        <v>0</v>
      </c>
      <c r="G60" s="55">
        <v>25.565999999999999</v>
      </c>
      <c r="H60" s="55">
        <v>4</v>
      </c>
      <c r="I60" s="55">
        <v>100</v>
      </c>
      <c r="J60" s="55">
        <v>25.666</v>
      </c>
      <c r="K60" s="125">
        <f t="shared" si="10"/>
        <v>0.10000000000000142</v>
      </c>
      <c r="L60" s="126">
        <f t="shared" si="11"/>
        <v>1</v>
      </c>
      <c r="M60" s="126" t="s">
        <v>51</v>
      </c>
    </row>
    <row r="61" spans="1:13" s="56" customFormat="1" x14ac:dyDescent="0.3">
      <c r="A61" s="55"/>
      <c r="B61" s="129">
        <v>38</v>
      </c>
      <c r="C61" s="55" t="s">
        <v>113</v>
      </c>
      <c r="D61" s="65">
        <v>1</v>
      </c>
      <c r="E61" s="129">
        <v>5</v>
      </c>
      <c r="F61" s="129">
        <v>0</v>
      </c>
      <c r="G61" s="55">
        <v>13.308</v>
      </c>
      <c r="H61" s="59">
        <v>5</v>
      </c>
      <c r="I61" s="59">
        <v>6749</v>
      </c>
      <c r="J61" s="55">
        <v>20.056999999999999</v>
      </c>
      <c r="K61" s="125">
        <f t="shared" si="10"/>
        <v>6.7489999999999988</v>
      </c>
      <c r="L61" s="126">
        <f t="shared" si="11"/>
        <v>67</v>
      </c>
      <c r="M61" s="126" t="s">
        <v>51</v>
      </c>
    </row>
    <row r="62" spans="1:13" s="56" customFormat="1" x14ac:dyDescent="0.3">
      <c r="A62" s="55"/>
      <c r="B62" s="129">
        <v>38</v>
      </c>
      <c r="C62" s="55" t="s">
        <v>113</v>
      </c>
      <c r="D62" s="65">
        <v>1</v>
      </c>
      <c r="E62" s="129">
        <v>6</v>
      </c>
      <c r="F62" s="129">
        <v>0</v>
      </c>
      <c r="G62" s="55">
        <v>20.056999999999999</v>
      </c>
      <c r="H62" s="59">
        <v>6</v>
      </c>
      <c r="I62" s="59">
        <v>1000</v>
      </c>
      <c r="J62" s="55">
        <v>21.056999999999999</v>
      </c>
      <c r="K62" s="125">
        <f t="shared" si="10"/>
        <v>1</v>
      </c>
      <c r="L62" s="126">
        <f t="shared" si="11"/>
        <v>10</v>
      </c>
      <c r="M62" s="126" t="s">
        <v>51</v>
      </c>
    </row>
    <row r="63" spans="1:13" s="56" customFormat="1" x14ac:dyDescent="0.3">
      <c r="A63" s="55"/>
      <c r="B63" s="129">
        <v>39</v>
      </c>
      <c r="C63" s="55" t="s">
        <v>114</v>
      </c>
      <c r="D63" s="65">
        <v>1</v>
      </c>
      <c r="E63" s="55">
        <v>12</v>
      </c>
      <c r="F63" s="55">
        <v>0</v>
      </c>
      <c r="G63" s="55">
        <v>76.111000000000004</v>
      </c>
      <c r="H63" s="55">
        <v>12</v>
      </c>
      <c r="I63" s="55">
        <v>5453</v>
      </c>
      <c r="J63" s="55">
        <v>81.563999999999993</v>
      </c>
      <c r="K63" s="125">
        <f t="shared" si="10"/>
        <v>5.4529999999999887</v>
      </c>
      <c r="L63" s="126">
        <f t="shared" si="11"/>
        <v>55</v>
      </c>
      <c r="M63" s="126" t="s">
        <v>51</v>
      </c>
    </row>
    <row r="64" spans="1:13" s="56" customFormat="1" x14ac:dyDescent="0.3">
      <c r="A64" s="55"/>
      <c r="B64" s="129">
        <v>39</v>
      </c>
      <c r="C64" s="55" t="s">
        <v>114</v>
      </c>
      <c r="D64" s="65">
        <v>1</v>
      </c>
      <c r="E64" s="55">
        <v>13</v>
      </c>
      <c r="F64" s="55">
        <v>0</v>
      </c>
      <c r="G64" s="55">
        <v>81.563999999999993</v>
      </c>
      <c r="H64" s="55">
        <v>13</v>
      </c>
      <c r="I64" s="55">
        <v>3761</v>
      </c>
      <c r="J64" s="55">
        <v>85.325000000000003</v>
      </c>
      <c r="K64" s="125">
        <f t="shared" si="10"/>
        <v>3.7610000000000099</v>
      </c>
      <c r="L64" s="126">
        <f t="shared" si="11"/>
        <v>38</v>
      </c>
      <c r="M64" s="126" t="s">
        <v>51</v>
      </c>
    </row>
    <row r="65" spans="1:13" s="56" customFormat="1" x14ac:dyDescent="0.3">
      <c r="A65" s="55"/>
      <c r="B65" s="129">
        <v>39</v>
      </c>
      <c r="C65" s="55" t="s">
        <v>114</v>
      </c>
      <c r="D65" s="65">
        <v>1</v>
      </c>
      <c r="E65" s="55">
        <v>14</v>
      </c>
      <c r="F65" s="55">
        <v>0</v>
      </c>
      <c r="G65" s="55">
        <v>85.325000000000003</v>
      </c>
      <c r="H65" s="55">
        <v>14</v>
      </c>
      <c r="I65" s="55">
        <v>5900</v>
      </c>
      <c r="J65" s="55">
        <v>91.224999999999994</v>
      </c>
      <c r="K65" s="125">
        <f t="shared" si="10"/>
        <v>5.8999999999999915</v>
      </c>
      <c r="L65" s="126">
        <f t="shared" si="11"/>
        <v>59</v>
      </c>
      <c r="M65" s="126" t="s">
        <v>51</v>
      </c>
    </row>
    <row r="66" spans="1:13" s="56" customFormat="1" x14ac:dyDescent="0.3">
      <c r="A66" s="55"/>
      <c r="B66" s="129">
        <v>39</v>
      </c>
      <c r="C66" s="55" t="s">
        <v>114</v>
      </c>
      <c r="D66" s="65">
        <v>1</v>
      </c>
      <c r="E66" s="129">
        <v>16</v>
      </c>
      <c r="F66" s="129">
        <v>500</v>
      </c>
      <c r="G66" s="55">
        <v>96.08</v>
      </c>
      <c r="H66" s="59">
        <v>16</v>
      </c>
      <c r="I66" s="59">
        <v>6400</v>
      </c>
      <c r="J66" s="55">
        <v>101.98</v>
      </c>
      <c r="K66" s="125">
        <f t="shared" si="10"/>
        <v>5.9000000000000057</v>
      </c>
      <c r="L66" s="126">
        <f t="shared" si="11"/>
        <v>59</v>
      </c>
      <c r="M66" s="126" t="s">
        <v>51</v>
      </c>
    </row>
    <row r="67" spans="1:13" s="56" customFormat="1" x14ac:dyDescent="0.3">
      <c r="A67" s="55"/>
      <c r="B67" s="129">
        <v>39</v>
      </c>
      <c r="C67" s="55" t="s">
        <v>114</v>
      </c>
      <c r="D67" s="65">
        <v>1</v>
      </c>
      <c r="E67" s="129">
        <v>17</v>
      </c>
      <c r="F67" s="129">
        <v>2300</v>
      </c>
      <c r="G67" s="55">
        <v>105.91500000000001</v>
      </c>
      <c r="H67" s="59">
        <v>17</v>
      </c>
      <c r="I67" s="59">
        <v>4401</v>
      </c>
      <c r="J67" s="55">
        <v>108.01600000000001</v>
      </c>
      <c r="K67" s="125">
        <f t="shared" si="10"/>
        <v>2.1009999999999991</v>
      </c>
      <c r="L67" s="126">
        <f t="shared" si="11"/>
        <v>21</v>
      </c>
      <c r="M67" s="126" t="s">
        <v>51</v>
      </c>
    </row>
    <row r="68" spans="1:13" s="56" customFormat="1" x14ac:dyDescent="0.3">
      <c r="A68" s="120"/>
      <c r="B68" s="121">
        <v>43</v>
      </c>
      <c r="C68" s="55" t="s">
        <v>115</v>
      </c>
      <c r="D68" s="122">
        <v>1</v>
      </c>
      <c r="E68" s="129">
        <v>1</v>
      </c>
      <c r="F68" s="129">
        <v>0</v>
      </c>
      <c r="G68" s="123">
        <v>0</v>
      </c>
      <c r="H68" s="124">
        <v>1</v>
      </c>
      <c r="I68" s="124">
        <v>5408</v>
      </c>
      <c r="J68" s="123">
        <v>5.4080000000000004</v>
      </c>
      <c r="K68" s="125">
        <f t="shared" si="10"/>
        <v>5.4080000000000004</v>
      </c>
      <c r="L68" s="126">
        <f t="shared" si="11"/>
        <v>54</v>
      </c>
      <c r="M68" s="126" t="s">
        <v>39</v>
      </c>
    </row>
    <row r="69" spans="1:13" s="56" customFormat="1" x14ac:dyDescent="0.3">
      <c r="A69" s="55"/>
      <c r="B69" s="129">
        <v>45</v>
      </c>
      <c r="C69" s="55" t="s">
        <v>116</v>
      </c>
      <c r="D69" s="65">
        <v>1</v>
      </c>
      <c r="E69" s="129">
        <v>9</v>
      </c>
      <c r="F69" s="129">
        <v>0</v>
      </c>
      <c r="G69" s="55">
        <v>42.180999999999997</v>
      </c>
      <c r="H69" s="59">
        <v>9</v>
      </c>
      <c r="I69" s="59">
        <v>1200</v>
      </c>
      <c r="J69" s="55">
        <v>43.381</v>
      </c>
      <c r="K69" s="125">
        <f t="shared" si="10"/>
        <v>1.2000000000000028</v>
      </c>
      <c r="L69" s="126">
        <f t="shared" si="11"/>
        <v>12</v>
      </c>
      <c r="M69" s="126" t="s">
        <v>51</v>
      </c>
    </row>
    <row r="70" spans="1:13" s="56" customFormat="1" x14ac:dyDescent="0.3">
      <c r="A70" s="55"/>
      <c r="B70" s="129">
        <v>49</v>
      </c>
      <c r="C70" s="55" t="s">
        <v>117</v>
      </c>
      <c r="D70" s="65">
        <v>1</v>
      </c>
      <c r="E70" s="129">
        <v>14</v>
      </c>
      <c r="F70" s="129">
        <v>4300</v>
      </c>
      <c r="G70" s="55">
        <v>79.932000000000002</v>
      </c>
      <c r="H70" s="59">
        <v>14</v>
      </c>
      <c r="I70" s="59">
        <v>6402</v>
      </c>
      <c r="J70" s="55">
        <v>82.034000000000006</v>
      </c>
      <c r="K70" s="125">
        <f t="shared" si="10"/>
        <v>2.1020000000000039</v>
      </c>
      <c r="L70" s="126">
        <f t="shared" si="11"/>
        <v>21</v>
      </c>
      <c r="M70" s="126" t="s">
        <v>51</v>
      </c>
    </row>
    <row r="71" spans="1:13" s="56" customFormat="1" x14ac:dyDescent="0.3">
      <c r="A71" s="55"/>
      <c r="B71" s="129">
        <v>51</v>
      </c>
      <c r="C71" s="55" t="s">
        <v>118</v>
      </c>
      <c r="D71" s="65">
        <v>1</v>
      </c>
      <c r="E71" s="129">
        <v>5</v>
      </c>
      <c r="F71" s="129">
        <v>4500</v>
      </c>
      <c r="G71" s="55">
        <v>29.15</v>
      </c>
      <c r="H71" s="59">
        <v>5</v>
      </c>
      <c r="I71" s="59">
        <v>5234</v>
      </c>
      <c r="J71" s="55">
        <v>29.884</v>
      </c>
      <c r="K71" s="125">
        <f t="shared" si="10"/>
        <v>0.73400000000000176</v>
      </c>
      <c r="L71" s="126">
        <f t="shared" si="11"/>
        <v>7</v>
      </c>
      <c r="M71" s="126" t="s">
        <v>51</v>
      </c>
    </row>
    <row r="72" spans="1:13" s="56" customFormat="1" x14ac:dyDescent="0.3">
      <c r="A72" s="55"/>
      <c r="B72" s="129">
        <v>51</v>
      </c>
      <c r="C72" s="55" t="s">
        <v>118</v>
      </c>
      <c r="D72" s="65">
        <v>1</v>
      </c>
      <c r="E72" s="129">
        <v>6</v>
      </c>
      <c r="F72" s="129">
        <v>0</v>
      </c>
      <c r="G72" s="55">
        <v>29.884</v>
      </c>
      <c r="H72" s="59">
        <v>6</v>
      </c>
      <c r="I72" s="59">
        <v>5927</v>
      </c>
      <c r="J72" s="55">
        <v>35.811</v>
      </c>
      <c r="K72" s="125">
        <f t="shared" si="10"/>
        <v>5.9269999999999996</v>
      </c>
      <c r="L72" s="126">
        <f t="shared" si="11"/>
        <v>59</v>
      </c>
      <c r="M72" s="126" t="s">
        <v>51</v>
      </c>
    </row>
    <row r="73" spans="1:13" s="56" customFormat="1" x14ac:dyDescent="0.3">
      <c r="A73" s="55"/>
      <c r="B73" s="129">
        <v>58</v>
      </c>
      <c r="C73" s="55" t="s">
        <v>119</v>
      </c>
      <c r="D73" s="65">
        <v>1</v>
      </c>
      <c r="E73" s="129">
        <v>1</v>
      </c>
      <c r="F73" s="129">
        <v>6100</v>
      </c>
      <c r="G73" s="55">
        <v>6.1</v>
      </c>
      <c r="H73" s="59">
        <v>1</v>
      </c>
      <c r="I73" s="59">
        <v>12304</v>
      </c>
      <c r="J73" s="55">
        <v>12.304</v>
      </c>
      <c r="K73" s="125">
        <f t="shared" si="10"/>
        <v>6.2040000000000006</v>
      </c>
      <c r="L73" s="126">
        <f t="shared" si="11"/>
        <v>62</v>
      </c>
      <c r="M73" s="126" t="s">
        <v>51</v>
      </c>
    </row>
    <row r="74" spans="1:13" s="56" customFormat="1" x14ac:dyDescent="0.3">
      <c r="A74" s="121"/>
      <c r="B74" s="121">
        <v>65</v>
      </c>
      <c r="C74" s="55" t="s">
        <v>120</v>
      </c>
      <c r="D74" s="122">
        <v>1</v>
      </c>
      <c r="E74" s="129">
        <v>2</v>
      </c>
      <c r="F74" s="129">
        <v>0</v>
      </c>
      <c r="G74" s="123">
        <v>2.1840000000000002</v>
      </c>
      <c r="H74" s="124">
        <v>2</v>
      </c>
      <c r="I74" s="124">
        <v>739</v>
      </c>
      <c r="J74" s="123">
        <v>2.923</v>
      </c>
      <c r="K74" s="125">
        <f t="shared" si="10"/>
        <v>0.73899999999999988</v>
      </c>
      <c r="L74" s="126">
        <f t="shared" si="11"/>
        <v>7</v>
      </c>
      <c r="M74" s="126" t="s">
        <v>39</v>
      </c>
    </row>
    <row r="75" spans="1:13" s="56" customFormat="1" x14ac:dyDescent="0.3">
      <c r="A75" s="121"/>
      <c r="B75" s="121">
        <v>65</v>
      </c>
      <c r="C75" s="55" t="s">
        <v>120</v>
      </c>
      <c r="D75" s="122">
        <v>1</v>
      </c>
      <c r="E75" s="129">
        <v>4</v>
      </c>
      <c r="F75" s="129">
        <v>0</v>
      </c>
      <c r="G75" s="123">
        <v>2.972</v>
      </c>
      <c r="H75" s="124">
        <v>4</v>
      </c>
      <c r="I75" s="124">
        <v>5801</v>
      </c>
      <c r="J75" s="123">
        <v>8.7729999999999997</v>
      </c>
      <c r="K75" s="125">
        <f t="shared" ref="K75" si="18">J75-G75</f>
        <v>5.8010000000000002</v>
      </c>
      <c r="L75" s="126">
        <f t="shared" ref="L75" si="19">ROUND(K75*10,0)</f>
        <v>58</v>
      </c>
      <c r="M75" s="126" t="s">
        <v>39</v>
      </c>
    </row>
    <row r="76" spans="1:13" s="56" customFormat="1" x14ac:dyDescent="0.3">
      <c r="A76" s="55"/>
      <c r="B76" s="129">
        <v>71</v>
      </c>
      <c r="C76" s="55" t="s">
        <v>121</v>
      </c>
      <c r="D76" s="65">
        <v>1</v>
      </c>
      <c r="E76" s="55">
        <v>1</v>
      </c>
      <c r="F76" s="55">
        <v>0</v>
      </c>
      <c r="G76" s="55">
        <v>0</v>
      </c>
      <c r="H76" s="55">
        <v>1</v>
      </c>
      <c r="I76" s="55">
        <v>2686</v>
      </c>
      <c r="J76" s="55">
        <v>2.6859999999999999</v>
      </c>
      <c r="K76" s="125">
        <f t="shared" si="10"/>
        <v>2.6859999999999999</v>
      </c>
      <c r="L76" s="126">
        <f t="shared" si="11"/>
        <v>27</v>
      </c>
      <c r="M76" s="126" t="s">
        <v>51</v>
      </c>
    </row>
    <row r="77" spans="1:13" s="56" customFormat="1" x14ac:dyDescent="0.3">
      <c r="A77" s="55"/>
      <c r="B77" s="129">
        <v>71</v>
      </c>
      <c r="C77" s="55" t="s">
        <v>121</v>
      </c>
      <c r="D77" s="65">
        <v>1</v>
      </c>
      <c r="E77" s="55">
        <v>2</v>
      </c>
      <c r="F77" s="55">
        <v>0</v>
      </c>
      <c r="G77" s="55">
        <v>2.6859999999999999</v>
      </c>
      <c r="H77" s="55">
        <v>2</v>
      </c>
      <c r="I77" s="55">
        <v>7800</v>
      </c>
      <c r="J77" s="55">
        <v>10.486000000000001</v>
      </c>
      <c r="K77" s="125">
        <f t="shared" si="10"/>
        <v>7.8000000000000007</v>
      </c>
      <c r="L77" s="126">
        <f t="shared" si="11"/>
        <v>78</v>
      </c>
      <c r="M77" s="126" t="s">
        <v>51</v>
      </c>
    </row>
    <row r="78" spans="1:13" s="56" customFormat="1" x14ac:dyDescent="0.3">
      <c r="A78" s="55"/>
      <c r="B78" s="129">
        <v>71</v>
      </c>
      <c r="C78" s="55" t="s">
        <v>121</v>
      </c>
      <c r="D78" s="65">
        <v>1</v>
      </c>
      <c r="E78" s="55">
        <v>3</v>
      </c>
      <c r="F78" s="55">
        <v>0</v>
      </c>
      <c r="G78" s="55">
        <v>10.486000000000001</v>
      </c>
      <c r="H78" s="55">
        <v>3</v>
      </c>
      <c r="I78" s="55">
        <v>7300</v>
      </c>
      <c r="J78" s="55">
        <v>17.786000000000001</v>
      </c>
      <c r="K78" s="125">
        <f t="shared" ref="K78:K107" si="20">J78-G78</f>
        <v>7.3000000000000007</v>
      </c>
      <c r="L78" s="126">
        <f t="shared" ref="L78:L107" si="21">ROUND(K78*10,0)</f>
        <v>73</v>
      </c>
      <c r="M78" s="126" t="s">
        <v>51</v>
      </c>
    </row>
    <row r="79" spans="1:13" s="56" customFormat="1" x14ac:dyDescent="0.3">
      <c r="A79" s="121"/>
      <c r="B79" s="121">
        <v>71</v>
      </c>
      <c r="C79" s="55" t="s">
        <v>121</v>
      </c>
      <c r="D79" s="122">
        <v>1</v>
      </c>
      <c r="E79" s="129">
        <v>7</v>
      </c>
      <c r="F79" s="129">
        <v>4400</v>
      </c>
      <c r="G79" s="123">
        <v>36.725999999999999</v>
      </c>
      <c r="H79" s="124">
        <v>7</v>
      </c>
      <c r="I79" s="124">
        <v>6919</v>
      </c>
      <c r="J79" s="123">
        <v>39.244999999999997</v>
      </c>
      <c r="K79" s="125">
        <f t="shared" si="20"/>
        <v>2.5189999999999984</v>
      </c>
      <c r="L79" s="126">
        <f t="shared" si="21"/>
        <v>25</v>
      </c>
      <c r="M79" s="126" t="s">
        <v>39</v>
      </c>
    </row>
    <row r="80" spans="1:13" s="56" customFormat="1" x14ac:dyDescent="0.3">
      <c r="A80" s="55"/>
      <c r="B80" s="129">
        <v>76</v>
      </c>
      <c r="C80" s="55" t="s">
        <v>50</v>
      </c>
      <c r="D80" s="65">
        <v>1</v>
      </c>
      <c r="E80" s="129">
        <v>1</v>
      </c>
      <c r="F80" s="129">
        <v>0</v>
      </c>
      <c r="G80" s="55">
        <v>0</v>
      </c>
      <c r="H80" s="59">
        <v>1</v>
      </c>
      <c r="I80" s="59">
        <v>8252</v>
      </c>
      <c r="J80" s="55">
        <v>8.2520000000000007</v>
      </c>
      <c r="K80" s="125">
        <f t="shared" si="20"/>
        <v>8.2520000000000007</v>
      </c>
      <c r="L80" s="126">
        <f t="shared" si="21"/>
        <v>83</v>
      </c>
      <c r="M80" s="126" t="s">
        <v>51</v>
      </c>
    </row>
    <row r="81" spans="1:13" s="56" customFormat="1" x14ac:dyDescent="0.3">
      <c r="A81" s="55"/>
      <c r="B81" s="129">
        <v>76</v>
      </c>
      <c r="C81" s="55" t="s">
        <v>50</v>
      </c>
      <c r="D81" s="65">
        <v>1</v>
      </c>
      <c r="E81" s="129">
        <v>2</v>
      </c>
      <c r="F81" s="129">
        <v>0</v>
      </c>
      <c r="G81" s="55">
        <v>8.2520000000000007</v>
      </c>
      <c r="H81" s="59">
        <v>2</v>
      </c>
      <c r="I81" s="59">
        <v>200</v>
      </c>
      <c r="J81" s="55">
        <v>8.452</v>
      </c>
      <c r="K81" s="125">
        <f t="shared" si="20"/>
        <v>0.19999999999999929</v>
      </c>
      <c r="L81" s="126">
        <f t="shared" si="21"/>
        <v>2</v>
      </c>
      <c r="M81" s="126" t="s">
        <v>51</v>
      </c>
    </row>
    <row r="82" spans="1:13" s="127" customFormat="1" x14ac:dyDescent="0.3">
      <c r="A82" s="55"/>
      <c r="B82" s="129">
        <v>80</v>
      </c>
      <c r="C82" s="55" t="s">
        <v>122</v>
      </c>
      <c r="D82" s="65">
        <v>1</v>
      </c>
      <c r="E82" s="129">
        <v>6</v>
      </c>
      <c r="F82" s="129">
        <v>4000</v>
      </c>
      <c r="G82" s="55">
        <v>45.847999999999999</v>
      </c>
      <c r="H82" s="59">
        <v>6</v>
      </c>
      <c r="I82" s="59">
        <v>4600</v>
      </c>
      <c r="J82" s="55">
        <v>46.448</v>
      </c>
      <c r="K82" s="125">
        <f t="shared" si="20"/>
        <v>0.60000000000000142</v>
      </c>
      <c r="L82" s="126">
        <f t="shared" si="21"/>
        <v>6</v>
      </c>
      <c r="M82" s="126" t="s">
        <v>51</v>
      </c>
    </row>
    <row r="83" spans="1:13" s="56" customFormat="1" x14ac:dyDescent="0.3">
      <c r="A83" s="55"/>
      <c r="B83" s="129">
        <v>88</v>
      </c>
      <c r="C83" s="55" t="s">
        <v>123</v>
      </c>
      <c r="D83" s="65">
        <v>1</v>
      </c>
      <c r="E83" s="129">
        <v>4</v>
      </c>
      <c r="F83" s="129">
        <v>0</v>
      </c>
      <c r="G83" s="55">
        <v>3.7120000000000002</v>
      </c>
      <c r="H83" s="59">
        <v>4</v>
      </c>
      <c r="I83" s="59">
        <v>6200</v>
      </c>
      <c r="J83" s="55">
        <v>9.9120000000000008</v>
      </c>
      <c r="K83" s="125">
        <f t="shared" si="20"/>
        <v>6.2000000000000011</v>
      </c>
      <c r="L83" s="126">
        <f t="shared" si="21"/>
        <v>62</v>
      </c>
      <c r="M83" s="126" t="s">
        <v>51</v>
      </c>
    </row>
    <row r="84" spans="1:13" s="56" customFormat="1" x14ac:dyDescent="0.3">
      <c r="A84" s="55"/>
      <c r="B84" s="129">
        <v>88</v>
      </c>
      <c r="C84" s="55" t="s">
        <v>123</v>
      </c>
      <c r="D84" s="65">
        <v>1</v>
      </c>
      <c r="E84" s="129">
        <v>16</v>
      </c>
      <c r="F84" s="129">
        <v>0</v>
      </c>
      <c r="G84" s="55">
        <v>63.308</v>
      </c>
      <c r="H84" s="59">
        <v>16</v>
      </c>
      <c r="I84" s="59">
        <v>7458</v>
      </c>
      <c r="J84" s="55">
        <v>70.766000000000005</v>
      </c>
      <c r="K84" s="125">
        <f t="shared" si="20"/>
        <v>7.4580000000000055</v>
      </c>
      <c r="L84" s="126">
        <f t="shared" si="21"/>
        <v>75</v>
      </c>
      <c r="M84" s="126" t="s">
        <v>51</v>
      </c>
    </row>
    <row r="85" spans="1:13" s="56" customFormat="1" x14ac:dyDescent="0.3">
      <c r="A85" s="121"/>
      <c r="B85" s="121">
        <v>92</v>
      </c>
      <c r="C85" s="140" t="s">
        <v>124</v>
      </c>
      <c r="D85" s="122">
        <v>1</v>
      </c>
      <c r="E85" s="129">
        <v>1</v>
      </c>
      <c r="F85" s="129">
        <v>0</v>
      </c>
      <c r="G85" s="123">
        <v>0</v>
      </c>
      <c r="H85" s="124">
        <v>1</v>
      </c>
      <c r="I85" s="124">
        <v>2600</v>
      </c>
      <c r="J85" s="123">
        <v>2.6</v>
      </c>
      <c r="K85" s="125">
        <f t="shared" si="20"/>
        <v>2.6</v>
      </c>
      <c r="L85" s="126">
        <f t="shared" si="21"/>
        <v>26</v>
      </c>
      <c r="M85" s="126" t="s">
        <v>39</v>
      </c>
    </row>
    <row r="86" spans="1:13" s="56" customFormat="1" x14ac:dyDescent="0.3">
      <c r="A86" s="121"/>
      <c r="B86" s="121">
        <v>92</v>
      </c>
      <c r="C86" s="140" t="s">
        <v>124</v>
      </c>
      <c r="D86" s="122">
        <v>1</v>
      </c>
      <c r="E86" s="129">
        <v>14</v>
      </c>
      <c r="F86" s="129">
        <v>0</v>
      </c>
      <c r="G86" s="123">
        <v>76.275999999999996</v>
      </c>
      <c r="H86" s="124">
        <v>14</v>
      </c>
      <c r="I86" s="124">
        <v>4700</v>
      </c>
      <c r="J86" s="123">
        <v>80.975999999999999</v>
      </c>
      <c r="K86" s="125">
        <f t="shared" si="20"/>
        <v>4.7000000000000028</v>
      </c>
      <c r="L86" s="126">
        <f t="shared" si="21"/>
        <v>47</v>
      </c>
      <c r="M86" s="126" t="s">
        <v>39</v>
      </c>
    </row>
    <row r="87" spans="1:13" s="56" customFormat="1" x14ac:dyDescent="0.3">
      <c r="A87" s="121"/>
      <c r="B87" s="121">
        <v>1134</v>
      </c>
      <c r="C87" s="121" t="s">
        <v>32</v>
      </c>
      <c r="D87" s="122">
        <v>1</v>
      </c>
      <c r="E87" s="129">
        <v>1</v>
      </c>
      <c r="F87" s="129">
        <v>0</v>
      </c>
      <c r="G87" s="123">
        <v>0</v>
      </c>
      <c r="H87" s="124">
        <v>1</v>
      </c>
      <c r="I87" s="124">
        <v>365</v>
      </c>
      <c r="J87" s="123">
        <v>0.36499999999999999</v>
      </c>
      <c r="K87" s="125">
        <f t="shared" si="20"/>
        <v>0.36499999999999999</v>
      </c>
      <c r="L87" s="126">
        <f t="shared" si="21"/>
        <v>4</v>
      </c>
      <c r="M87" s="126" t="s">
        <v>39</v>
      </c>
    </row>
    <row r="88" spans="1:13" s="148" customFormat="1" x14ac:dyDescent="0.3">
      <c r="A88" s="149"/>
      <c r="B88" s="149">
        <v>1338</v>
      </c>
      <c r="C88" s="149" t="s">
        <v>191</v>
      </c>
      <c r="D88" s="150">
        <v>1</v>
      </c>
      <c r="E88" s="143">
        <v>1</v>
      </c>
      <c r="F88" s="143">
        <v>0</v>
      </c>
      <c r="G88" s="151">
        <v>0</v>
      </c>
      <c r="H88" s="152">
        <v>1</v>
      </c>
      <c r="I88" s="152">
        <v>712</v>
      </c>
      <c r="J88" s="151">
        <v>0.71199999999999997</v>
      </c>
      <c r="K88" s="146">
        <f t="shared" si="20"/>
        <v>0.71199999999999997</v>
      </c>
      <c r="L88" s="147">
        <f t="shared" si="21"/>
        <v>7</v>
      </c>
      <c r="M88" s="142" t="s">
        <v>49</v>
      </c>
    </row>
    <row r="89" spans="1:13" s="56" customFormat="1" x14ac:dyDescent="0.3">
      <c r="A89" s="121"/>
      <c r="B89" s="121">
        <v>3533</v>
      </c>
      <c r="C89" s="121" t="s">
        <v>33</v>
      </c>
      <c r="D89" s="122">
        <v>1</v>
      </c>
      <c r="E89" s="129">
        <v>1</v>
      </c>
      <c r="F89" s="129">
        <v>0</v>
      </c>
      <c r="G89" s="123">
        <v>0</v>
      </c>
      <c r="H89" s="124">
        <v>1</v>
      </c>
      <c r="I89" s="124">
        <v>874</v>
      </c>
      <c r="J89" s="123">
        <v>0.874</v>
      </c>
      <c r="K89" s="125">
        <f t="shared" si="20"/>
        <v>0.874</v>
      </c>
      <c r="L89" s="126">
        <f t="shared" si="21"/>
        <v>9</v>
      </c>
      <c r="M89" s="126" t="s">
        <v>39</v>
      </c>
    </row>
    <row r="90" spans="1:13" s="56" customFormat="1" x14ac:dyDescent="0.3">
      <c r="A90" s="55"/>
      <c r="B90" s="129">
        <v>3577</v>
      </c>
      <c r="C90" s="55" t="s">
        <v>34</v>
      </c>
      <c r="D90" s="65">
        <v>1</v>
      </c>
      <c r="E90" s="129">
        <v>1</v>
      </c>
      <c r="F90" s="129">
        <v>0</v>
      </c>
      <c r="G90" s="55">
        <v>0</v>
      </c>
      <c r="H90" s="59">
        <v>1</v>
      </c>
      <c r="I90" s="59">
        <v>295</v>
      </c>
      <c r="J90" s="55">
        <v>0.29499999999999998</v>
      </c>
      <c r="K90" s="125">
        <f t="shared" si="20"/>
        <v>0.29499999999999998</v>
      </c>
      <c r="L90" s="126">
        <f t="shared" si="21"/>
        <v>3</v>
      </c>
      <c r="M90" s="126" t="s">
        <v>39</v>
      </c>
    </row>
    <row r="91" spans="1:13" s="56" customFormat="1" x14ac:dyDescent="0.3">
      <c r="A91" s="55"/>
      <c r="B91" s="129">
        <v>3731</v>
      </c>
      <c r="C91" s="55" t="s">
        <v>40</v>
      </c>
      <c r="D91" s="65">
        <v>1</v>
      </c>
      <c r="E91" s="129">
        <v>1</v>
      </c>
      <c r="F91" s="129">
        <v>0</v>
      </c>
      <c r="G91" s="55">
        <v>0</v>
      </c>
      <c r="H91" s="59">
        <v>1</v>
      </c>
      <c r="I91" s="59">
        <v>354</v>
      </c>
      <c r="J91" s="55">
        <v>0.35399999999999998</v>
      </c>
      <c r="K91" s="125">
        <f t="shared" si="20"/>
        <v>0.35399999999999998</v>
      </c>
      <c r="L91" s="126">
        <f t="shared" si="21"/>
        <v>4</v>
      </c>
      <c r="M91" s="126" t="s">
        <v>39</v>
      </c>
    </row>
    <row r="92" spans="1:13" s="56" customFormat="1" x14ac:dyDescent="0.3">
      <c r="A92" s="55"/>
      <c r="B92" s="129">
        <v>3734</v>
      </c>
      <c r="C92" s="55" t="s">
        <v>41</v>
      </c>
      <c r="D92" s="65">
        <v>1</v>
      </c>
      <c r="E92" s="129">
        <v>1</v>
      </c>
      <c r="F92" s="129">
        <v>0</v>
      </c>
      <c r="G92" s="55">
        <v>0</v>
      </c>
      <c r="H92" s="59">
        <v>1</v>
      </c>
      <c r="I92" s="59">
        <v>388</v>
      </c>
      <c r="J92" s="55">
        <v>0.38800000000000001</v>
      </c>
      <c r="K92" s="125">
        <f t="shared" si="20"/>
        <v>0.38800000000000001</v>
      </c>
      <c r="L92" s="126">
        <f t="shared" si="21"/>
        <v>4</v>
      </c>
      <c r="M92" s="126" t="s">
        <v>39</v>
      </c>
    </row>
    <row r="93" spans="1:13" s="56" customFormat="1" x14ac:dyDescent="0.3">
      <c r="A93" s="55"/>
      <c r="B93" s="129">
        <v>3736</v>
      </c>
      <c r="C93" s="55" t="s">
        <v>42</v>
      </c>
      <c r="D93" s="65">
        <v>1</v>
      </c>
      <c r="E93" s="129">
        <v>1</v>
      </c>
      <c r="F93" s="129">
        <v>0</v>
      </c>
      <c r="G93" s="55">
        <v>0</v>
      </c>
      <c r="H93" s="59">
        <v>1</v>
      </c>
      <c r="I93" s="59">
        <v>315</v>
      </c>
      <c r="J93" s="55">
        <v>0.315</v>
      </c>
      <c r="K93" s="125">
        <f t="shared" si="20"/>
        <v>0.315</v>
      </c>
      <c r="L93" s="126">
        <f t="shared" si="21"/>
        <v>3</v>
      </c>
      <c r="M93" s="126" t="s">
        <v>39</v>
      </c>
    </row>
    <row r="94" spans="1:13" s="56" customFormat="1" x14ac:dyDescent="0.3">
      <c r="A94" s="55"/>
      <c r="B94" s="129">
        <v>3772</v>
      </c>
      <c r="C94" s="30" t="s">
        <v>35</v>
      </c>
      <c r="D94" s="65">
        <v>1</v>
      </c>
      <c r="E94" s="129">
        <v>1</v>
      </c>
      <c r="F94" s="129">
        <v>0</v>
      </c>
      <c r="G94" s="55">
        <v>0</v>
      </c>
      <c r="H94" s="59">
        <v>1</v>
      </c>
      <c r="I94" s="59">
        <v>478</v>
      </c>
      <c r="J94" s="55">
        <v>0.47799999999999998</v>
      </c>
      <c r="K94" s="125">
        <f t="shared" si="20"/>
        <v>0.47799999999999998</v>
      </c>
      <c r="L94" s="126">
        <f t="shared" si="21"/>
        <v>5</v>
      </c>
      <c r="M94" s="126" t="s">
        <v>39</v>
      </c>
    </row>
    <row r="95" spans="1:13" s="56" customFormat="1" x14ac:dyDescent="0.3">
      <c r="A95" s="138"/>
      <c r="B95" s="137">
        <v>11105</v>
      </c>
      <c r="C95" s="138" t="s">
        <v>125</v>
      </c>
      <c r="D95" s="182">
        <v>1</v>
      </c>
      <c r="E95" s="137">
        <v>2</v>
      </c>
      <c r="F95" s="137">
        <v>400</v>
      </c>
      <c r="G95" s="138">
        <v>1.6910000000000001</v>
      </c>
      <c r="H95" s="183">
        <v>2</v>
      </c>
      <c r="I95" s="183">
        <v>8218</v>
      </c>
      <c r="J95" s="138">
        <v>9.5090000000000003</v>
      </c>
      <c r="K95" s="134">
        <f t="shared" si="20"/>
        <v>7.8180000000000005</v>
      </c>
      <c r="L95" s="135">
        <f t="shared" si="21"/>
        <v>78</v>
      </c>
      <c r="M95" s="135" t="s">
        <v>51</v>
      </c>
    </row>
    <row r="96" spans="1:13" s="56" customFormat="1" x14ac:dyDescent="0.3">
      <c r="A96" s="55"/>
      <c r="B96" s="129">
        <v>11109</v>
      </c>
      <c r="C96" s="55" t="s">
        <v>126</v>
      </c>
      <c r="D96" s="65">
        <v>1</v>
      </c>
      <c r="E96" s="129">
        <v>1</v>
      </c>
      <c r="F96" s="129">
        <v>0</v>
      </c>
      <c r="G96" s="55">
        <v>0</v>
      </c>
      <c r="H96" s="59">
        <v>1</v>
      </c>
      <c r="I96" s="59">
        <v>2563</v>
      </c>
      <c r="J96" s="55">
        <v>2.5630000000000002</v>
      </c>
      <c r="K96" s="125">
        <f t="shared" si="20"/>
        <v>2.5630000000000002</v>
      </c>
      <c r="L96" s="126">
        <f t="shared" si="21"/>
        <v>26</v>
      </c>
      <c r="M96" s="126" t="s">
        <v>51</v>
      </c>
    </row>
    <row r="97" spans="1:13" s="56" customFormat="1" x14ac:dyDescent="0.3">
      <c r="A97" s="55"/>
      <c r="B97" s="129">
        <v>11114</v>
      </c>
      <c r="C97" s="55" t="s">
        <v>127</v>
      </c>
      <c r="D97" s="65">
        <v>1</v>
      </c>
      <c r="E97" s="129">
        <v>1</v>
      </c>
      <c r="F97" s="129">
        <v>1100</v>
      </c>
      <c r="G97" s="55">
        <v>1.1000000000000001</v>
      </c>
      <c r="H97" s="59">
        <v>1</v>
      </c>
      <c r="I97" s="59">
        <v>9345</v>
      </c>
      <c r="J97" s="55">
        <v>9.3450000000000006</v>
      </c>
      <c r="K97" s="125">
        <f t="shared" si="20"/>
        <v>8.245000000000001</v>
      </c>
      <c r="L97" s="126">
        <f t="shared" si="21"/>
        <v>82</v>
      </c>
      <c r="M97" s="126" t="s">
        <v>51</v>
      </c>
    </row>
    <row r="98" spans="1:13" s="56" customFormat="1" x14ac:dyDescent="0.3">
      <c r="A98" s="55"/>
      <c r="B98" s="129">
        <v>11123</v>
      </c>
      <c r="C98" s="55" t="s">
        <v>128</v>
      </c>
      <c r="D98" s="65">
        <v>1</v>
      </c>
      <c r="E98" s="129">
        <v>1</v>
      </c>
      <c r="F98" s="129">
        <v>0</v>
      </c>
      <c r="G98" s="55">
        <v>0</v>
      </c>
      <c r="H98" s="59">
        <v>1</v>
      </c>
      <c r="I98" s="59">
        <v>2600</v>
      </c>
      <c r="J98" s="55">
        <v>2.6</v>
      </c>
      <c r="K98" s="125">
        <f t="shared" si="20"/>
        <v>2.6</v>
      </c>
      <c r="L98" s="126">
        <f t="shared" si="21"/>
        <v>26</v>
      </c>
      <c r="M98" s="126" t="s">
        <v>51</v>
      </c>
    </row>
    <row r="99" spans="1:13" s="56" customFormat="1" x14ac:dyDescent="0.3">
      <c r="A99" s="55"/>
      <c r="B99" s="129">
        <v>11125</v>
      </c>
      <c r="C99" s="55" t="s">
        <v>129</v>
      </c>
      <c r="D99" s="65">
        <v>1</v>
      </c>
      <c r="E99" s="129">
        <v>5</v>
      </c>
      <c r="F99" s="129">
        <v>4200</v>
      </c>
      <c r="G99" s="55">
        <v>28.181000000000001</v>
      </c>
      <c r="H99" s="59">
        <v>5</v>
      </c>
      <c r="I99" s="59">
        <v>6918</v>
      </c>
      <c r="J99" s="55">
        <v>30.899000000000001</v>
      </c>
      <c r="K99" s="125">
        <f t="shared" si="20"/>
        <v>2.718</v>
      </c>
      <c r="L99" s="126">
        <f t="shared" si="21"/>
        <v>27</v>
      </c>
      <c r="M99" s="126" t="s">
        <v>51</v>
      </c>
    </row>
    <row r="100" spans="1:13" s="56" customFormat="1" x14ac:dyDescent="0.3">
      <c r="A100" s="55"/>
      <c r="B100" s="129">
        <v>11125</v>
      </c>
      <c r="C100" s="55" t="s">
        <v>129</v>
      </c>
      <c r="D100" s="65">
        <v>1</v>
      </c>
      <c r="E100" s="129">
        <v>6</v>
      </c>
      <c r="F100" s="129">
        <v>0</v>
      </c>
      <c r="G100" s="55">
        <v>30.899000000000001</v>
      </c>
      <c r="H100" s="59">
        <v>6</v>
      </c>
      <c r="I100" s="59">
        <v>3933</v>
      </c>
      <c r="J100" s="55">
        <v>34.832000000000001</v>
      </c>
      <c r="K100" s="125">
        <f t="shared" si="20"/>
        <v>3.9329999999999998</v>
      </c>
      <c r="L100" s="126">
        <f t="shared" si="21"/>
        <v>39</v>
      </c>
      <c r="M100" s="126" t="s">
        <v>51</v>
      </c>
    </row>
    <row r="101" spans="1:13" s="56" customFormat="1" x14ac:dyDescent="0.3">
      <c r="A101" s="55"/>
      <c r="B101" s="129">
        <v>11127</v>
      </c>
      <c r="C101" s="55" t="s">
        <v>130</v>
      </c>
      <c r="D101" s="65">
        <v>1</v>
      </c>
      <c r="E101" s="129">
        <v>1</v>
      </c>
      <c r="F101" s="129">
        <v>0</v>
      </c>
      <c r="G101" s="55">
        <v>0</v>
      </c>
      <c r="H101" s="59">
        <v>1</v>
      </c>
      <c r="I101" s="59">
        <v>2965</v>
      </c>
      <c r="J101" s="55">
        <v>2.9649999999999999</v>
      </c>
      <c r="K101" s="125">
        <f t="shared" si="20"/>
        <v>2.9649999999999999</v>
      </c>
      <c r="L101" s="126">
        <f t="shared" si="21"/>
        <v>30</v>
      </c>
      <c r="M101" s="126" t="s">
        <v>51</v>
      </c>
    </row>
    <row r="102" spans="1:13" s="56" customFormat="1" x14ac:dyDescent="0.3">
      <c r="A102" s="55"/>
      <c r="B102" s="129">
        <v>11174</v>
      </c>
      <c r="C102" s="55" t="s">
        <v>131</v>
      </c>
      <c r="D102" s="65">
        <v>1</v>
      </c>
      <c r="E102" s="55">
        <v>1</v>
      </c>
      <c r="F102" s="55">
        <v>3100</v>
      </c>
      <c r="G102" s="55">
        <v>3.1</v>
      </c>
      <c r="H102" s="55">
        <v>1</v>
      </c>
      <c r="I102" s="55">
        <v>7733</v>
      </c>
      <c r="J102" s="55">
        <v>7.7329999999999997</v>
      </c>
      <c r="K102" s="125">
        <f t="shared" si="20"/>
        <v>4.6329999999999991</v>
      </c>
      <c r="L102" s="126">
        <f t="shared" si="21"/>
        <v>46</v>
      </c>
      <c r="M102" s="126" t="s">
        <v>51</v>
      </c>
    </row>
    <row r="103" spans="1:13" s="56" customFormat="1" x14ac:dyDescent="0.3">
      <c r="A103" s="55"/>
      <c r="B103" s="129">
        <v>11174</v>
      </c>
      <c r="C103" s="55" t="s">
        <v>131</v>
      </c>
      <c r="D103" s="65">
        <v>1</v>
      </c>
      <c r="E103" s="55">
        <v>2</v>
      </c>
      <c r="F103" s="55">
        <v>0</v>
      </c>
      <c r="G103" s="55">
        <v>7.7329999999999997</v>
      </c>
      <c r="H103" s="55">
        <v>2</v>
      </c>
      <c r="I103" s="55">
        <v>7247</v>
      </c>
      <c r="J103" s="55">
        <v>14.98</v>
      </c>
      <c r="K103" s="125">
        <f t="shared" si="20"/>
        <v>7.2470000000000008</v>
      </c>
      <c r="L103" s="126">
        <f t="shared" si="21"/>
        <v>72</v>
      </c>
      <c r="M103" s="126" t="s">
        <v>51</v>
      </c>
    </row>
    <row r="104" spans="1:13" s="56" customFormat="1" x14ac:dyDescent="0.3">
      <c r="A104" s="55"/>
      <c r="B104" s="129">
        <v>11185</v>
      </c>
      <c r="C104" s="55" t="s">
        <v>132</v>
      </c>
      <c r="D104" s="65">
        <v>1</v>
      </c>
      <c r="E104" s="129">
        <v>2</v>
      </c>
      <c r="F104" s="129">
        <v>0</v>
      </c>
      <c r="G104" s="55">
        <v>4.5410000000000004</v>
      </c>
      <c r="H104" s="59">
        <v>2</v>
      </c>
      <c r="I104" s="59">
        <v>2285</v>
      </c>
      <c r="J104" s="55">
        <v>6.8259999999999996</v>
      </c>
      <c r="K104" s="125">
        <f t="shared" si="20"/>
        <v>2.2849999999999993</v>
      </c>
      <c r="L104" s="126">
        <f t="shared" si="21"/>
        <v>23</v>
      </c>
      <c r="M104" s="126" t="s">
        <v>51</v>
      </c>
    </row>
    <row r="105" spans="1:13" s="56" customFormat="1" x14ac:dyDescent="0.3">
      <c r="A105" s="55"/>
      <c r="B105" s="129">
        <v>11186</v>
      </c>
      <c r="C105" s="55" t="s">
        <v>133</v>
      </c>
      <c r="D105" s="65">
        <v>1</v>
      </c>
      <c r="E105" s="129">
        <v>1</v>
      </c>
      <c r="F105" s="129">
        <v>0</v>
      </c>
      <c r="G105" s="55">
        <v>0</v>
      </c>
      <c r="H105" s="59">
        <v>1</v>
      </c>
      <c r="I105" s="59">
        <v>2000</v>
      </c>
      <c r="J105" s="39">
        <v>2</v>
      </c>
      <c r="K105" s="125">
        <f t="shared" si="20"/>
        <v>2</v>
      </c>
      <c r="L105" s="126">
        <f t="shared" si="21"/>
        <v>20</v>
      </c>
      <c r="M105" s="55" t="s">
        <v>49</v>
      </c>
    </row>
    <row r="106" spans="1:13" s="56" customFormat="1" x14ac:dyDescent="0.3">
      <c r="A106" s="55"/>
      <c r="B106" s="129">
        <v>11193</v>
      </c>
      <c r="C106" s="55" t="s">
        <v>134</v>
      </c>
      <c r="D106" s="65">
        <v>1</v>
      </c>
      <c r="E106" s="129">
        <v>1</v>
      </c>
      <c r="F106" s="129">
        <v>0</v>
      </c>
      <c r="G106" s="55">
        <v>0</v>
      </c>
      <c r="H106" s="59">
        <v>1</v>
      </c>
      <c r="I106" s="59">
        <v>8435</v>
      </c>
      <c r="J106" s="55">
        <v>8.4350000000000005</v>
      </c>
      <c r="K106" s="125">
        <f t="shared" si="20"/>
        <v>8.4350000000000005</v>
      </c>
      <c r="L106" s="126">
        <f t="shared" si="21"/>
        <v>84</v>
      </c>
      <c r="M106" s="126" t="s">
        <v>51</v>
      </c>
    </row>
    <row r="107" spans="1:13" s="56" customFormat="1" x14ac:dyDescent="0.3">
      <c r="A107" s="55"/>
      <c r="B107" s="129">
        <v>11202</v>
      </c>
      <c r="C107" s="55" t="s">
        <v>135</v>
      </c>
      <c r="D107" s="65">
        <v>1</v>
      </c>
      <c r="E107" s="129">
        <v>7</v>
      </c>
      <c r="F107" s="129">
        <v>3600</v>
      </c>
      <c r="G107" s="55">
        <v>22.186</v>
      </c>
      <c r="H107" s="59">
        <v>7</v>
      </c>
      <c r="I107" s="59">
        <v>4400</v>
      </c>
      <c r="J107" s="55">
        <v>22.986000000000001</v>
      </c>
      <c r="K107" s="125">
        <f t="shared" si="20"/>
        <v>0.80000000000000071</v>
      </c>
      <c r="L107" s="126">
        <f t="shared" si="21"/>
        <v>8</v>
      </c>
      <c r="M107" s="126" t="s">
        <v>51</v>
      </c>
    </row>
    <row r="108" spans="1:13" s="56" customFormat="1" x14ac:dyDescent="0.3">
      <c r="A108" s="55"/>
      <c r="B108" s="129">
        <v>11230</v>
      </c>
      <c r="C108" s="55" t="s">
        <v>136</v>
      </c>
      <c r="D108" s="65">
        <v>1</v>
      </c>
      <c r="E108" s="129">
        <v>2</v>
      </c>
      <c r="F108" s="129">
        <v>5900</v>
      </c>
      <c r="G108" s="55">
        <v>14.73</v>
      </c>
      <c r="H108" s="59">
        <v>2</v>
      </c>
      <c r="I108" s="59">
        <v>11652</v>
      </c>
      <c r="J108" s="55">
        <v>20.481999999999999</v>
      </c>
      <c r="K108" s="125">
        <f t="shared" ref="K108:K141" si="22">J108-G108</f>
        <v>5.7519999999999989</v>
      </c>
      <c r="L108" s="126">
        <f t="shared" ref="L108:L141" si="23">ROUND(K108*10,0)</f>
        <v>58</v>
      </c>
      <c r="M108" s="126" t="s">
        <v>51</v>
      </c>
    </row>
    <row r="109" spans="1:13" s="56" customFormat="1" x14ac:dyDescent="0.3">
      <c r="A109" s="55"/>
      <c r="B109" s="129">
        <v>11245</v>
      </c>
      <c r="C109" s="55" t="s">
        <v>137</v>
      </c>
      <c r="D109" s="65">
        <v>1</v>
      </c>
      <c r="E109" s="129">
        <v>2</v>
      </c>
      <c r="F109" s="129">
        <v>700</v>
      </c>
      <c r="G109" s="55">
        <v>1.242</v>
      </c>
      <c r="H109" s="59">
        <v>2</v>
      </c>
      <c r="I109" s="59">
        <v>6529</v>
      </c>
      <c r="J109" s="55">
        <v>7.0709999999999997</v>
      </c>
      <c r="K109" s="125">
        <f t="shared" si="22"/>
        <v>5.8289999999999997</v>
      </c>
      <c r="L109" s="126">
        <f t="shared" si="23"/>
        <v>58</v>
      </c>
      <c r="M109" s="126" t="s">
        <v>51</v>
      </c>
    </row>
    <row r="110" spans="1:13" s="56" customFormat="1" x14ac:dyDescent="0.3">
      <c r="A110" s="55"/>
      <c r="B110" s="129">
        <v>11300</v>
      </c>
      <c r="C110" s="30" t="s">
        <v>138</v>
      </c>
      <c r="D110" s="65">
        <v>1</v>
      </c>
      <c r="E110" s="55">
        <v>1</v>
      </c>
      <c r="F110" s="55">
        <v>4800</v>
      </c>
      <c r="G110" s="55">
        <v>4.8</v>
      </c>
      <c r="H110" s="55">
        <v>1</v>
      </c>
      <c r="I110" s="55">
        <v>8191</v>
      </c>
      <c r="J110" s="55">
        <v>8.1910000000000007</v>
      </c>
      <c r="K110" s="125">
        <f t="shared" si="22"/>
        <v>3.3910000000000009</v>
      </c>
      <c r="L110" s="126">
        <f t="shared" si="23"/>
        <v>34</v>
      </c>
      <c r="M110" s="126" t="s">
        <v>39</v>
      </c>
    </row>
    <row r="111" spans="1:13" s="56" customFormat="1" x14ac:dyDescent="0.3">
      <c r="A111" s="55"/>
      <c r="B111" s="129">
        <v>11300</v>
      </c>
      <c r="C111" s="30" t="s">
        <v>138</v>
      </c>
      <c r="D111" s="65">
        <v>1</v>
      </c>
      <c r="E111" s="55">
        <v>2</v>
      </c>
      <c r="F111" s="55">
        <v>0</v>
      </c>
      <c r="G111" s="55">
        <v>8.1910000000000007</v>
      </c>
      <c r="H111" s="55">
        <v>2</v>
      </c>
      <c r="I111" s="55">
        <v>3200</v>
      </c>
      <c r="J111" s="55">
        <v>11.391</v>
      </c>
      <c r="K111" s="125">
        <f t="shared" si="22"/>
        <v>3.1999999999999993</v>
      </c>
      <c r="L111" s="126">
        <f t="shared" si="23"/>
        <v>32</v>
      </c>
      <c r="M111" s="126" t="s">
        <v>39</v>
      </c>
    </row>
    <row r="112" spans="1:13" s="56" customFormat="1" x14ac:dyDescent="0.3">
      <c r="A112" s="55"/>
      <c r="B112" s="129">
        <v>11301</v>
      </c>
      <c r="C112" s="55" t="s">
        <v>52</v>
      </c>
      <c r="D112" s="65">
        <v>1</v>
      </c>
      <c r="E112" s="129">
        <v>1</v>
      </c>
      <c r="F112" s="129">
        <v>0</v>
      </c>
      <c r="G112" s="55">
        <v>0</v>
      </c>
      <c r="H112" s="59">
        <v>1</v>
      </c>
      <c r="I112" s="59">
        <v>760</v>
      </c>
      <c r="J112" s="55">
        <v>0.76</v>
      </c>
      <c r="K112" s="125">
        <f t="shared" si="22"/>
        <v>0.76</v>
      </c>
      <c r="L112" s="126">
        <f t="shared" si="23"/>
        <v>8</v>
      </c>
      <c r="M112" s="126" t="s">
        <v>51</v>
      </c>
    </row>
    <row r="113" spans="1:13" s="56" customFormat="1" x14ac:dyDescent="0.3">
      <c r="A113" s="55"/>
      <c r="B113" s="129">
        <v>11303</v>
      </c>
      <c r="C113" s="30" t="s">
        <v>139</v>
      </c>
      <c r="D113" s="65">
        <v>1</v>
      </c>
      <c r="E113" s="129">
        <v>1</v>
      </c>
      <c r="F113" s="129">
        <v>5000</v>
      </c>
      <c r="G113" s="39">
        <v>5</v>
      </c>
      <c r="H113" s="59">
        <v>1</v>
      </c>
      <c r="I113" s="59">
        <v>8300</v>
      </c>
      <c r="J113" s="39">
        <v>8.3000000000000007</v>
      </c>
      <c r="K113" s="125">
        <f t="shared" si="22"/>
        <v>3.3000000000000007</v>
      </c>
      <c r="L113" s="126">
        <f t="shared" si="23"/>
        <v>33</v>
      </c>
      <c r="M113" s="126" t="s">
        <v>39</v>
      </c>
    </row>
    <row r="114" spans="1:13" s="56" customFormat="1" x14ac:dyDescent="0.3">
      <c r="A114" s="55"/>
      <c r="B114" s="129">
        <v>11316</v>
      </c>
      <c r="C114" s="55" t="s">
        <v>53</v>
      </c>
      <c r="D114" s="65">
        <v>1</v>
      </c>
      <c r="E114" s="129">
        <v>1</v>
      </c>
      <c r="F114" s="129">
        <v>0</v>
      </c>
      <c r="G114" s="55">
        <v>0</v>
      </c>
      <c r="H114" s="59">
        <v>1</v>
      </c>
      <c r="I114" s="59">
        <v>1636</v>
      </c>
      <c r="J114" s="55">
        <v>1.6359999999999999</v>
      </c>
      <c r="K114" s="125">
        <f t="shared" si="22"/>
        <v>1.6359999999999999</v>
      </c>
      <c r="L114" s="126">
        <f t="shared" si="23"/>
        <v>16</v>
      </c>
      <c r="M114" s="126" t="s">
        <v>51</v>
      </c>
    </row>
    <row r="115" spans="1:13" s="56" customFormat="1" x14ac:dyDescent="0.3">
      <c r="A115" s="55"/>
      <c r="B115" s="129">
        <v>11317</v>
      </c>
      <c r="C115" s="55" t="s">
        <v>54</v>
      </c>
      <c r="D115" s="65">
        <v>1</v>
      </c>
      <c r="E115" s="129">
        <v>1</v>
      </c>
      <c r="F115" s="129">
        <v>0</v>
      </c>
      <c r="G115" s="55">
        <v>0</v>
      </c>
      <c r="H115" s="59">
        <v>1</v>
      </c>
      <c r="I115" s="59">
        <v>1646</v>
      </c>
      <c r="J115" s="55">
        <v>1.6459999999999999</v>
      </c>
      <c r="K115" s="125">
        <f t="shared" si="22"/>
        <v>1.6459999999999999</v>
      </c>
      <c r="L115" s="126">
        <f t="shared" si="23"/>
        <v>16</v>
      </c>
      <c r="M115" s="126" t="s">
        <v>51</v>
      </c>
    </row>
    <row r="116" spans="1:13" s="56" customFormat="1" x14ac:dyDescent="0.3">
      <c r="A116" s="55"/>
      <c r="B116" s="129">
        <v>11334</v>
      </c>
      <c r="C116" s="55" t="s">
        <v>55</v>
      </c>
      <c r="D116" s="65">
        <v>1</v>
      </c>
      <c r="E116" s="129">
        <v>1</v>
      </c>
      <c r="F116" s="129">
        <v>500</v>
      </c>
      <c r="G116" s="55">
        <v>0.5</v>
      </c>
      <c r="H116" s="59">
        <v>1</v>
      </c>
      <c r="I116" s="59">
        <v>3142</v>
      </c>
      <c r="J116" s="55">
        <v>3.1419999999999999</v>
      </c>
      <c r="K116" s="125">
        <f t="shared" si="22"/>
        <v>2.6419999999999999</v>
      </c>
      <c r="L116" s="126">
        <f t="shared" si="23"/>
        <v>26</v>
      </c>
      <c r="M116" s="126" t="s">
        <v>51</v>
      </c>
    </row>
    <row r="117" spans="1:13" s="56" customFormat="1" x14ac:dyDescent="0.3">
      <c r="A117" s="55"/>
      <c r="B117" s="129">
        <v>11345</v>
      </c>
      <c r="C117" s="55" t="s">
        <v>140</v>
      </c>
      <c r="D117" s="65">
        <v>1</v>
      </c>
      <c r="E117" s="129">
        <v>1</v>
      </c>
      <c r="F117" s="129">
        <v>5700</v>
      </c>
      <c r="G117" s="55">
        <v>5.7</v>
      </c>
      <c r="H117" s="59">
        <v>1</v>
      </c>
      <c r="I117" s="59">
        <v>6800</v>
      </c>
      <c r="J117" s="55">
        <v>6.8</v>
      </c>
      <c r="K117" s="125">
        <f t="shared" si="22"/>
        <v>1.0999999999999996</v>
      </c>
      <c r="L117" s="126">
        <f t="shared" si="23"/>
        <v>11</v>
      </c>
      <c r="M117" s="126" t="s">
        <v>51</v>
      </c>
    </row>
    <row r="118" spans="1:13" s="56" customFormat="1" x14ac:dyDescent="0.3">
      <c r="A118" s="55"/>
      <c r="B118" s="129">
        <v>11390</v>
      </c>
      <c r="C118" s="55" t="s">
        <v>141</v>
      </c>
      <c r="D118" s="65">
        <v>1</v>
      </c>
      <c r="E118" s="129">
        <v>5</v>
      </c>
      <c r="F118" s="129">
        <v>2000</v>
      </c>
      <c r="G118" s="55">
        <v>19.341999999999999</v>
      </c>
      <c r="H118" s="59">
        <v>5</v>
      </c>
      <c r="I118" s="59">
        <v>4300</v>
      </c>
      <c r="J118" s="55">
        <v>21.641999999999999</v>
      </c>
      <c r="K118" s="125">
        <f t="shared" si="22"/>
        <v>2.3000000000000007</v>
      </c>
      <c r="L118" s="126">
        <f t="shared" si="23"/>
        <v>23</v>
      </c>
      <c r="M118" s="126" t="s">
        <v>51</v>
      </c>
    </row>
    <row r="119" spans="1:13" s="56" customFormat="1" x14ac:dyDescent="0.3">
      <c r="A119" s="55"/>
      <c r="B119" s="129">
        <v>11425</v>
      </c>
      <c r="C119" s="55" t="s">
        <v>142</v>
      </c>
      <c r="D119" s="65">
        <v>1</v>
      </c>
      <c r="E119" s="129">
        <v>1</v>
      </c>
      <c r="F119" s="129">
        <v>2500</v>
      </c>
      <c r="G119" s="55">
        <v>2.5</v>
      </c>
      <c r="H119" s="59">
        <v>1</v>
      </c>
      <c r="I119" s="59">
        <v>3900</v>
      </c>
      <c r="J119" s="55">
        <v>3.9</v>
      </c>
      <c r="K119" s="125">
        <f t="shared" si="22"/>
        <v>1.4</v>
      </c>
      <c r="L119" s="126">
        <f t="shared" si="23"/>
        <v>14</v>
      </c>
      <c r="M119" s="126" t="s">
        <v>51</v>
      </c>
    </row>
    <row r="120" spans="1:13" s="56" customFormat="1" x14ac:dyDescent="0.3">
      <c r="A120" s="55"/>
      <c r="B120" s="129">
        <v>11507</v>
      </c>
      <c r="C120" s="55" t="s">
        <v>47</v>
      </c>
      <c r="D120" s="65">
        <v>1</v>
      </c>
      <c r="E120" s="129">
        <v>1</v>
      </c>
      <c r="F120" s="129">
        <v>0</v>
      </c>
      <c r="G120" s="55">
        <v>0</v>
      </c>
      <c r="H120" s="59">
        <v>1</v>
      </c>
      <c r="I120" s="59">
        <v>1058</v>
      </c>
      <c r="J120" s="55">
        <v>1.0580000000000001</v>
      </c>
      <c r="K120" s="125">
        <f t="shared" si="22"/>
        <v>1.0580000000000001</v>
      </c>
      <c r="L120" s="126">
        <f t="shared" si="23"/>
        <v>11</v>
      </c>
      <c r="M120" s="55" t="s">
        <v>49</v>
      </c>
    </row>
    <row r="121" spans="1:13" s="56" customFormat="1" x14ac:dyDescent="0.3">
      <c r="A121" s="138"/>
      <c r="B121" s="137">
        <v>12110</v>
      </c>
      <c r="C121" s="138" t="s">
        <v>48</v>
      </c>
      <c r="D121" s="182">
        <v>1</v>
      </c>
      <c r="E121" s="137">
        <v>1</v>
      </c>
      <c r="F121" s="137">
        <v>0</v>
      </c>
      <c r="G121" s="184">
        <v>0</v>
      </c>
      <c r="H121" s="183">
        <v>1</v>
      </c>
      <c r="I121" s="183">
        <v>1400</v>
      </c>
      <c r="J121" s="184">
        <v>1.4</v>
      </c>
      <c r="K121" s="134">
        <f t="shared" si="22"/>
        <v>1.4</v>
      </c>
      <c r="L121" s="135">
        <f t="shared" si="23"/>
        <v>14</v>
      </c>
      <c r="M121" s="138" t="s">
        <v>49</v>
      </c>
    </row>
    <row r="122" spans="1:13" s="56" customFormat="1" x14ac:dyDescent="0.3">
      <c r="A122" s="55"/>
      <c r="B122" s="129">
        <v>12132</v>
      </c>
      <c r="C122" s="55" t="s">
        <v>143</v>
      </c>
      <c r="D122" s="65">
        <v>1</v>
      </c>
      <c r="E122" s="129">
        <v>1</v>
      </c>
      <c r="F122" s="129">
        <v>3700</v>
      </c>
      <c r="G122" s="39">
        <v>3.7</v>
      </c>
      <c r="H122" s="59">
        <v>1</v>
      </c>
      <c r="I122" s="59">
        <v>4900</v>
      </c>
      <c r="J122" s="39">
        <v>4.9000000000000004</v>
      </c>
      <c r="K122" s="125">
        <f t="shared" si="22"/>
        <v>1.2000000000000002</v>
      </c>
      <c r="L122" s="126">
        <f t="shared" si="23"/>
        <v>12</v>
      </c>
      <c r="M122" s="126" t="s">
        <v>51</v>
      </c>
    </row>
    <row r="123" spans="1:13" s="56" customFormat="1" x14ac:dyDescent="0.3">
      <c r="A123" s="55"/>
      <c r="B123" s="129">
        <v>12136</v>
      </c>
      <c r="C123" s="55" t="s">
        <v>144</v>
      </c>
      <c r="D123" s="65">
        <v>1</v>
      </c>
      <c r="E123" s="129">
        <v>1</v>
      </c>
      <c r="F123" s="129">
        <v>0</v>
      </c>
      <c r="G123" s="55">
        <v>0</v>
      </c>
      <c r="H123" s="59">
        <v>1</v>
      </c>
      <c r="I123" s="59">
        <v>4200</v>
      </c>
      <c r="J123" s="55">
        <v>4.2</v>
      </c>
      <c r="K123" s="125">
        <f t="shared" si="22"/>
        <v>4.2</v>
      </c>
      <c r="L123" s="126">
        <f t="shared" si="23"/>
        <v>42</v>
      </c>
      <c r="M123" s="126" t="s">
        <v>51</v>
      </c>
    </row>
    <row r="124" spans="1:13" s="56" customFormat="1" x14ac:dyDescent="0.3">
      <c r="A124" s="55"/>
      <c r="B124" s="129">
        <v>13104</v>
      </c>
      <c r="C124" s="55" t="s">
        <v>145</v>
      </c>
      <c r="D124" s="65">
        <v>1</v>
      </c>
      <c r="E124" s="129">
        <v>1</v>
      </c>
      <c r="F124" s="129">
        <v>0</v>
      </c>
      <c r="G124" s="55">
        <v>0</v>
      </c>
      <c r="H124" s="59">
        <v>1</v>
      </c>
      <c r="I124" s="59">
        <v>1400</v>
      </c>
      <c r="J124" s="55">
        <v>1.4</v>
      </c>
      <c r="K124" s="125">
        <f t="shared" si="22"/>
        <v>1.4</v>
      </c>
      <c r="L124" s="126">
        <f t="shared" si="23"/>
        <v>14</v>
      </c>
      <c r="M124" s="126" t="s">
        <v>51</v>
      </c>
    </row>
    <row r="125" spans="1:13" s="56" customFormat="1" x14ac:dyDescent="0.3">
      <c r="A125" s="55"/>
      <c r="B125" s="129">
        <v>13111</v>
      </c>
      <c r="C125" s="55" t="s">
        <v>146</v>
      </c>
      <c r="D125" s="65">
        <v>1</v>
      </c>
      <c r="E125" s="129">
        <v>3</v>
      </c>
      <c r="F125" s="129">
        <v>0</v>
      </c>
      <c r="G125" s="55">
        <v>12.699</v>
      </c>
      <c r="H125" s="59">
        <v>3</v>
      </c>
      <c r="I125" s="59">
        <v>7241</v>
      </c>
      <c r="J125" s="55">
        <v>19.940000000000001</v>
      </c>
      <c r="K125" s="125">
        <f t="shared" si="22"/>
        <v>7.2410000000000014</v>
      </c>
      <c r="L125" s="126">
        <f t="shared" si="23"/>
        <v>72</v>
      </c>
      <c r="M125" s="55" t="s">
        <v>49</v>
      </c>
    </row>
    <row r="126" spans="1:13" s="56" customFormat="1" x14ac:dyDescent="0.3">
      <c r="A126" s="55"/>
      <c r="B126" s="129">
        <v>13136</v>
      </c>
      <c r="C126" s="55" t="s">
        <v>147</v>
      </c>
      <c r="D126" s="65">
        <v>1</v>
      </c>
      <c r="E126" s="129">
        <v>1</v>
      </c>
      <c r="F126" s="129">
        <v>0</v>
      </c>
      <c r="G126" s="55">
        <v>0</v>
      </c>
      <c r="H126" s="59">
        <v>1</v>
      </c>
      <c r="I126" s="59">
        <v>4000</v>
      </c>
      <c r="J126" s="55">
        <v>4</v>
      </c>
      <c r="K126" s="125">
        <f t="shared" si="22"/>
        <v>4</v>
      </c>
      <c r="L126" s="126">
        <f t="shared" si="23"/>
        <v>40</v>
      </c>
      <c r="M126" s="126" t="s">
        <v>51</v>
      </c>
    </row>
    <row r="127" spans="1:13" s="56" customFormat="1" x14ac:dyDescent="0.3">
      <c r="A127" s="55"/>
      <c r="B127" s="129">
        <v>15117</v>
      </c>
      <c r="C127" s="55" t="s">
        <v>148</v>
      </c>
      <c r="D127" s="65">
        <v>1</v>
      </c>
      <c r="E127" s="129">
        <v>1</v>
      </c>
      <c r="F127" s="129">
        <v>0</v>
      </c>
      <c r="G127" s="55">
        <v>0</v>
      </c>
      <c r="H127" s="59">
        <v>1</v>
      </c>
      <c r="I127" s="59">
        <v>2393</v>
      </c>
      <c r="J127" s="55">
        <v>2.3929999999999998</v>
      </c>
      <c r="K127" s="125">
        <f t="shared" si="22"/>
        <v>2.3929999999999998</v>
      </c>
      <c r="L127" s="126">
        <f t="shared" si="23"/>
        <v>24</v>
      </c>
      <c r="M127" s="55" t="s">
        <v>49</v>
      </c>
    </row>
    <row r="128" spans="1:13" s="56" customFormat="1" x14ac:dyDescent="0.3">
      <c r="A128" s="55"/>
      <c r="B128" s="129">
        <v>15176</v>
      </c>
      <c r="C128" s="55" t="s">
        <v>149</v>
      </c>
      <c r="D128" s="65">
        <v>1</v>
      </c>
      <c r="E128" s="129">
        <v>1</v>
      </c>
      <c r="F128" s="129">
        <v>3900</v>
      </c>
      <c r="G128" s="55">
        <v>3.9</v>
      </c>
      <c r="H128" s="59">
        <v>1</v>
      </c>
      <c r="I128" s="59">
        <v>4409</v>
      </c>
      <c r="J128" s="55">
        <v>4.4089999999999998</v>
      </c>
      <c r="K128" s="125">
        <f t="shared" si="22"/>
        <v>0.5089999999999999</v>
      </c>
      <c r="L128" s="126">
        <f t="shared" si="23"/>
        <v>5</v>
      </c>
      <c r="M128" s="55" t="s">
        <v>49</v>
      </c>
    </row>
    <row r="129" spans="1:13" s="56" customFormat="1" x14ac:dyDescent="0.3">
      <c r="A129" s="55"/>
      <c r="B129" s="129">
        <v>16107</v>
      </c>
      <c r="C129" s="55" t="s">
        <v>150</v>
      </c>
      <c r="D129" s="65">
        <v>1</v>
      </c>
      <c r="E129" s="129">
        <v>1</v>
      </c>
      <c r="F129" s="129">
        <v>0</v>
      </c>
      <c r="G129" s="55">
        <v>0</v>
      </c>
      <c r="H129" s="59">
        <v>1</v>
      </c>
      <c r="I129" s="59">
        <v>900</v>
      </c>
      <c r="J129" s="55">
        <v>0.9</v>
      </c>
      <c r="K129" s="125">
        <f t="shared" si="22"/>
        <v>0.9</v>
      </c>
      <c r="L129" s="126">
        <f t="shared" si="23"/>
        <v>9</v>
      </c>
      <c r="M129" s="55" t="s">
        <v>49</v>
      </c>
    </row>
    <row r="130" spans="1:13" s="148" customFormat="1" x14ac:dyDescent="0.3">
      <c r="A130" s="142"/>
      <c r="B130" s="143">
        <v>16113</v>
      </c>
      <c r="C130" s="142" t="s">
        <v>192</v>
      </c>
      <c r="D130" s="144">
        <v>1</v>
      </c>
      <c r="E130" s="143">
        <v>1</v>
      </c>
      <c r="F130" s="143">
        <v>0</v>
      </c>
      <c r="G130" s="142">
        <v>0</v>
      </c>
      <c r="H130" s="145">
        <v>1</v>
      </c>
      <c r="I130" s="145">
        <v>7886</v>
      </c>
      <c r="J130" s="142">
        <v>7.8860000000000001</v>
      </c>
      <c r="K130" s="146">
        <f t="shared" si="22"/>
        <v>7.8860000000000001</v>
      </c>
      <c r="L130" s="147">
        <f t="shared" si="23"/>
        <v>79</v>
      </c>
      <c r="M130" s="142" t="s">
        <v>49</v>
      </c>
    </row>
    <row r="131" spans="1:13" s="148" customFormat="1" x14ac:dyDescent="0.3">
      <c r="A131" s="142"/>
      <c r="B131" s="143">
        <v>16114</v>
      </c>
      <c r="C131" s="142" t="s">
        <v>193</v>
      </c>
      <c r="D131" s="144">
        <v>1</v>
      </c>
      <c r="E131" s="143">
        <v>1</v>
      </c>
      <c r="F131" s="143">
        <v>0</v>
      </c>
      <c r="G131" s="142">
        <v>0</v>
      </c>
      <c r="H131" s="145">
        <v>1</v>
      </c>
      <c r="I131" s="145">
        <v>5160</v>
      </c>
      <c r="J131" s="142">
        <v>5.16</v>
      </c>
      <c r="K131" s="146">
        <f t="shared" si="22"/>
        <v>5.16</v>
      </c>
      <c r="L131" s="147">
        <f t="shared" si="23"/>
        <v>52</v>
      </c>
      <c r="M131" s="142" t="s">
        <v>49</v>
      </c>
    </row>
    <row r="132" spans="1:13" s="56" customFormat="1" x14ac:dyDescent="0.3">
      <c r="A132" s="55"/>
      <c r="B132" s="129">
        <v>16127</v>
      </c>
      <c r="C132" s="55" t="s">
        <v>151</v>
      </c>
      <c r="D132" s="65">
        <v>1</v>
      </c>
      <c r="E132" s="129">
        <v>1</v>
      </c>
      <c r="F132" s="129">
        <v>0</v>
      </c>
      <c r="G132" s="55">
        <v>0</v>
      </c>
      <c r="H132" s="59">
        <v>1</v>
      </c>
      <c r="I132" s="59">
        <v>4728</v>
      </c>
      <c r="J132" s="55">
        <v>4.7279999999999998</v>
      </c>
      <c r="K132" s="125">
        <f t="shared" si="22"/>
        <v>4.7279999999999998</v>
      </c>
      <c r="L132" s="126">
        <f t="shared" si="23"/>
        <v>47</v>
      </c>
      <c r="M132" s="55" t="s">
        <v>49</v>
      </c>
    </row>
    <row r="133" spans="1:13" s="56" customFormat="1" x14ac:dyDescent="0.3">
      <c r="A133" s="55"/>
      <c r="B133" s="129">
        <v>17103</v>
      </c>
      <c r="C133" s="55" t="s">
        <v>152</v>
      </c>
      <c r="D133" s="65">
        <v>1</v>
      </c>
      <c r="E133" s="129">
        <v>1</v>
      </c>
      <c r="F133" s="129">
        <v>0</v>
      </c>
      <c r="G133" s="55">
        <v>0</v>
      </c>
      <c r="H133" s="59">
        <v>1</v>
      </c>
      <c r="I133" s="59">
        <v>800</v>
      </c>
      <c r="J133" s="55">
        <v>0.8</v>
      </c>
      <c r="K133" s="125">
        <f t="shared" si="22"/>
        <v>0.8</v>
      </c>
      <c r="L133" s="126">
        <f t="shared" si="23"/>
        <v>8</v>
      </c>
      <c r="M133" s="126" t="s">
        <v>51</v>
      </c>
    </row>
    <row r="134" spans="1:13" s="56" customFormat="1" x14ac:dyDescent="0.3">
      <c r="A134" s="55"/>
      <c r="B134" s="129">
        <v>17125</v>
      </c>
      <c r="C134" s="55" t="s">
        <v>153</v>
      </c>
      <c r="D134" s="65">
        <v>1</v>
      </c>
      <c r="E134" s="129">
        <v>1</v>
      </c>
      <c r="F134" s="129">
        <v>0</v>
      </c>
      <c r="G134" s="55">
        <v>0</v>
      </c>
      <c r="H134" s="59">
        <v>1</v>
      </c>
      <c r="I134" s="59">
        <v>400</v>
      </c>
      <c r="J134" s="55">
        <v>0.4</v>
      </c>
      <c r="K134" s="125">
        <f t="shared" si="22"/>
        <v>0.4</v>
      </c>
      <c r="L134" s="126">
        <f t="shared" si="23"/>
        <v>4</v>
      </c>
      <c r="M134" s="126" t="s">
        <v>51</v>
      </c>
    </row>
    <row r="135" spans="1:13" s="56" customFormat="1" x14ac:dyDescent="0.3">
      <c r="A135" s="55"/>
      <c r="B135" s="129">
        <v>17125</v>
      </c>
      <c r="C135" s="55" t="s">
        <v>153</v>
      </c>
      <c r="D135" s="65">
        <v>1</v>
      </c>
      <c r="E135" s="129">
        <v>1</v>
      </c>
      <c r="F135" s="129">
        <v>1500</v>
      </c>
      <c r="G135" s="55">
        <v>1.5</v>
      </c>
      <c r="H135" s="59">
        <v>1</v>
      </c>
      <c r="I135" s="59">
        <v>3150</v>
      </c>
      <c r="J135" s="55">
        <v>3.15</v>
      </c>
      <c r="K135" s="125">
        <f t="shared" si="22"/>
        <v>1.65</v>
      </c>
      <c r="L135" s="126">
        <f t="shared" si="23"/>
        <v>17</v>
      </c>
      <c r="M135" s="126" t="s">
        <v>51</v>
      </c>
    </row>
    <row r="136" spans="1:13" s="56" customFormat="1" x14ac:dyDescent="0.3">
      <c r="A136" s="55"/>
      <c r="B136" s="129">
        <v>17141</v>
      </c>
      <c r="C136" s="55" t="s">
        <v>154</v>
      </c>
      <c r="D136" s="65">
        <v>1</v>
      </c>
      <c r="E136" s="129">
        <v>1</v>
      </c>
      <c r="F136" s="129">
        <v>0</v>
      </c>
      <c r="G136" s="55">
        <v>0</v>
      </c>
      <c r="H136" s="59">
        <v>1</v>
      </c>
      <c r="I136" s="59">
        <v>3743</v>
      </c>
      <c r="J136" s="55">
        <v>3.7429999999999999</v>
      </c>
      <c r="K136" s="125">
        <f t="shared" si="22"/>
        <v>3.7429999999999999</v>
      </c>
      <c r="L136" s="126">
        <f t="shared" si="23"/>
        <v>37</v>
      </c>
      <c r="M136" s="55" t="s">
        <v>49</v>
      </c>
    </row>
    <row r="137" spans="1:13" s="56" customFormat="1" x14ac:dyDescent="0.3">
      <c r="A137" s="55"/>
      <c r="B137" s="129">
        <v>17143</v>
      </c>
      <c r="C137" s="55" t="s">
        <v>155</v>
      </c>
      <c r="D137" s="65">
        <v>1</v>
      </c>
      <c r="E137" s="129">
        <v>1</v>
      </c>
      <c r="F137" s="129">
        <v>0</v>
      </c>
      <c r="G137" s="55">
        <v>0</v>
      </c>
      <c r="H137" s="59">
        <v>1</v>
      </c>
      <c r="I137" s="59">
        <v>3420</v>
      </c>
      <c r="J137" s="55">
        <v>3.42</v>
      </c>
      <c r="K137" s="125">
        <f t="shared" si="22"/>
        <v>3.42</v>
      </c>
      <c r="L137" s="126">
        <f t="shared" si="23"/>
        <v>34</v>
      </c>
      <c r="M137" s="126" t="s">
        <v>51</v>
      </c>
    </row>
    <row r="138" spans="1:13" s="56" customFormat="1" x14ac:dyDescent="0.3">
      <c r="A138" s="55"/>
      <c r="B138" s="129">
        <v>17143</v>
      </c>
      <c r="C138" s="55" t="s">
        <v>155</v>
      </c>
      <c r="D138" s="65">
        <v>1</v>
      </c>
      <c r="E138" s="129">
        <v>2</v>
      </c>
      <c r="F138" s="129">
        <v>0</v>
      </c>
      <c r="G138" s="55">
        <v>3.42</v>
      </c>
      <c r="H138" s="59">
        <v>2</v>
      </c>
      <c r="I138" s="59">
        <v>7267</v>
      </c>
      <c r="J138" s="55">
        <v>10.686999999999999</v>
      </c>
      <c r="K138" s="125">
        <f t="shared" si="22"/>
        <v>7.2669999999999995</v>
      </c>
      <c r="L138" s="126">
        <f t="shared" si="23"/>
        <v>73</v>
      </c>
      <c r="M138" s="126" t="s">
        <v>51</v>
      </c>
    </row>
    <row r="139" spans="1:13" s="56" customFormat="1" x14ac:dyDescent="0.3">
      <c r="A139" s="55"/>
      <c r="B139" s="129">
        <v>17145</v>
      </c>
      <c r="C139" s="55" t="s">
        <v>156</v>
      </c>
      <c r="D139" s="65">
        <v>1</v>
      </c>
      <c r="E139" s="129">
        <v>1</v>
      </c>
      <c r="F139" s="129">
        <v>4900</v>
      </c>
      <c r="G139" s="55">
        <v>4.9000000000000004</v>
      </c>
      <c r="H139" s="59">
        <v>1</v>
      </c>
      <c r="I139" s="59">
        <v>9212</v>
      </c>
      <c r="J139" s="55">
        <v>9.2119999999999997</v>
      </c>
      <c r="K139" s="125">
        <f t="shared" si="22"/>
        <v>4.3119999999999994</v>
      </c>
      <c r="L139" s="126">
        <f t="shared" si="23"/>
        <v>43</v>
      </c>
      <c r="M139" s="126" t="s">
        <v>51</v>
      </c>
    </row>
    <row r="140" spans="1:13" s="56" customFormat="1" x14ac:dyDescent="0.3">
      <c r="A140" s="55"/>
      <c r="B140" s="129">
        <v>17146</v>
      </c>
      <c r="C140" s="55" t="s">
        <v>157</v>
      </c>
      <c r="D140" s="65">
        <v>1</v>
      </c>
      <c r="E140" s="129">
        <v>1</v>
      </c>
      <c r="F140" s="129">
        <v>0</v>
      </c>
      <c r="G140" s="55">
        <v>0</v>
      </c>
      <c r="H140" s="59">
        <v>1</v>
      </c>
      <c r="I140" s="59">
        <v>2800</v>
      </c>
      <c r="J140" s="55">
        <v>2.8</v>
      </c>
      <c r="K140" s="125">
        <f t="shared" si="22"/>
        <v>2.8</v>
      </c>
      <c r="L140" s="126">
        <f t="shared" si="23"/>
        <v>28</v>
      </c>
      <c r="M140" s="126" t="s">
        <v>51</v>
      </c>
    </row>
    <row r="141" spans="1:13" s="56" customFormat="1" x14ac:dyDescent="0.3">
      <c r="A141" s="55"/>
      <c r="B141" s="129">
        <v>17176</v>
      </c>
      <c r="C141" s="55" t="s">
        <v>158</v>
      </c>
      <c r="D141" s="65">
        <v>1</v>
      </c>
      <c r="E141" s="129">
        <v>1</v>
      </c>
      <c r="F141" s="129">
        <v>1700</v>
      </c>
      <c r="G141" s="55">
        <v>1.7</v>
      </c>
      <c r="H141" s="59">
        <v>1</v>
      </c>
      <c r="I141" s="59">
        <v>6501</v>
      </c>
      <c r="J141" s="55">
        <v>6.5010000000000003</v>
      </c>
      <c r="K141" s="125">
        <f t="shared" si="22"/>
        <v>4.8010000000000002</v>
      </c>
      <c r="L141" s="126">
        <f t="shared" si="23"/>
        <v>48</v>
      </c>
      <c r="M141" s="126" t="s">
        <v>51</v>
      </c>
    </row>
    <row r="142" spans="1:13" s="56" customFormat="1" x14ac:dyDescent="0.3">
      <c r="A142" s="55"/>
      <c r="B142" s="129">
        <v>17176</v>
      </c>
      <c r="C142" s="55" t="s">
        <v>158</v>
      </c>
      <c r="D142" s="65">
        <v>1</v>
      </c>
      <c r="E142" s="129">
        <v>2</v>
      </c>
      <c r="F142" s="129">
        <v>0</v>
      </c>
      <c r="G142" s="55">
        <v>6.5010000000000003</v>
      </c>
      <c r="H142" s="59">
        <v>2</v>
      </c>
      <c r="I142" s="59">
        <v>1400</v>
      </c>
      <c r="J142" s="55">
        <v>7.9009999999999998</v>
      </c>
      <c r="K142" s="125">
        <f t="shared" ref="K142:K172" si="24">J142-G142</f>
        <v>1.3999999999999995</v>
      </c>
      <c r="L142" s="126">
        <f t="shared" ref="L142:L172" si="25">ROUND(K142*10,0)</f>
        <v>14</v>
      </c>
      <c r="M142" s="126" t="s">
        <v>51</v>
      </c>
    </row>
    <row r="143" spans="1:13" s="56" customFormat="1" x14ac:dyDescent="0.3">
      <c r="A143" s="55"/>
      <c r="B143" s="129">
        <v>17181</v>
      </c>
      <c r="C143" s="55" t="s">
        <v>159</v>
      </c>
      <c r="D143" s="65">
        <v>1</v>
      </c>
      <c r="E143" s="129">
        <v>1</v>
      </c>
      <c r="F143" s="129">
        <v>0</v>
      </c>
      <c r="G143" s="55">
        <v>0</v>
      </c>
      <c r="H143" s="59">
        <v>1</v>
      </c>
      <c r="I143" s="59">
        <v>2400</v>
      </c>
      <c r="J143" s="55">
        <v>2.4</v>
      </c>
      <c r="K143" s="125">
        <f t="shared" si="24"/>
        <v>2.4</v>
      </c>
      <c r="L143" s="126">
        <f t="shared" si="25"/>
        <v>24</v>
      </c>
      <c r="M143" s="126" t="s">
        <v>51</v>
      </c>
    </row>
    <row r="144" spans="1:13" s="56" customFormat="1" x14ac:dyDescent="0.3">
      <c r="A144" s="55"/>
      <c r="B144" s="129">
        <v>17205</v>
      </c>
      <c r="C144" s="55" t="s">
        <v>160</v>
      </c>
      <c r="D144" s="65">
        <v>1</v>
      </c>
      <c r="E144" s="129">
        <v>1</v>
      </c>
      <c r="F144" s="129">
        <v>0</v>
      </c>
      <c r="G144" s="55">
        <v>0</v>
      </c>
      <c r="H144" s="59">
        <v>1</v>
      </c>
      <c r="I144" s="59">
        <v>2072</v>
      </c>
      <c r="J144" s="55">
        <v>2.0720000000000001</v>
      </c>
      <c r="K144" s="125">
        <f t="shared" si="24"/>
        <v>2.0720000000000001</v>
      </c>
      <c r="L144" s="126">
        <f t="shared" si="25"/>
        <v>21</v>
      </c>
      <c r="M144" s="126" t="s">
        <v>51</v>
      </c>
    </row>
    <row r="145" spans="1:13" s="56" customFormat="1" x14ac:dyDescent="0.3">
      <c r="A145" s="55"/>
      <c r="B145" s="129">
        <v>17208</v>
      </c>
      <c r="C145" s="55" t="s">
        <v>161</v>
      </c>
      <c r="D145" s="65">
        <v>1</v>
      </c>
      <c r="E145" s="129">
        <v>1</v>
      </c>
      <c r="F145" s="129">
        <v>0</v>
      </c>
      <c r="G145" s="55">
        <v>0</v>
      </c>
      <c r="H145" s="59">
        <v>1</v>
      </c>
      <c r="I145" s="59">
        <v>1451</v>
      </c>
      <c r="J145" s="55">
        <v>1.4510000000000001</v>
      </c>
      <c r="K145" s="125">
        <f t="shared" si="24"/>
        <v>1.4510000000000001</v>
      </c>
      <c r="L145" s="126">
        <f t="shared" si="25"/>
        <v>15</v>
      </c>
      <c r="M145" s="126" t="s">
        <v>51</v>
      </c>
    </row>
    <row r="146" spans="1:13" s="56" customFormat="1" x14ac:dyDescent="0.3">
      <c r="A146" s="176"/>
      <c r="B146" s="177">
        <v>18118</v>
      </c>
      <c r="C146" s="176" t="s">
        <v>162</v>
      </c>
      <c r="D146" s="178">
        <v>1</v>
      </c>
      <c r="E146" s="177">
        <v>2</v>
      </c>
      <c r="F146" s="177">
        <v>0</v>
      </c>
      <c r="G146" s="176">
        <v>8.9730000000000008</v>
      </c>
      <c r="H146" s="179">
        <v>2</v>
      </c>
      <c r="I146" s="179">
        <v>1000</v>
      </c>
      <c r="J146" s="176">
        <v>9.9730000000000008</v>
      </c>
      <c r="K146" s="180">
        <f t="shared" si="24"/>
        <v>1</v>
      </c>
      <c r="L146" s="181">
        <f t="shared" si="25"/>
        <v>10</v>
      </c>
      <c r="M146" s="181" t="s">
        <v>51</v>
      </c>
    </row>
    <row r="147" spans="1:13" s="56" customFormat="1" x14ac:dyDescent="0.3">
      <c r="A147" s="55"/>
      <c r="B147" s="129">
        <v>18147</v>
      </c>
      <c r="C147" s="55" t="s">
        <v>163</v>
      </c>
      <c r="D147" s="65">
        <v>1</v>
      </c>
      <c r="E147" s="129">
        <v>1</v>
      </c>
      <c r="F147" s="129">
        <v>0</v>
      </c>
      <c r="G147" s="55">
        <v>0</v>
      </c>
      <c r="H147" s="59">
        <v>1</v>
      </c>
      <c r="I147" s="59">
        <v>11025</v>
      </c>
      <c r="J147" s="55">
        <v>11.025</v>
      </c>
      <c r="K147" s="125">
        <f t="shared" si="24"/>
        <v>11.025</v>
      </c>
      <c r="L147" s="126">
        <f t="shared" si="25"/>
        <v>110</v>
      </c>
      <c r="M147" s="126" t="s">
        <v>51</v>
      </c>
    </row>
    <row r="148" spans="1:13" s="56" customFormat="1" x14ac:dyDescent="0.3">
      <c r="A148" s="55"/>
      <c r="B148" s="129">
        <v>18147</v>
      </c>
      <c r="C148" s="55" t="s">
        <v>163</v>
      </c>
      <c r="D148" s="65">
        <v>1</v>
      </c>
      <c r="E148" s="129">
        <v>3</v>
      </c>
      <c r="F148" s="129">
        <v>0</v>
      </c>
      <c r="G148" s="55">
        <v>11.025</v>
      </c>
      <c r="H148" s="59">
        <v>3</v>
      </c>
      <c r="I148" s="59">
        <v>800</v>
      </c>
      <c r="J148" s="55">
        <v>11.824999999999999</v>
      </c>
      <c r="K148" s="125">
        <f t="shared" si="24"/>
        <v>0.79999999999999893</v>
      </c>
      <c r="L148" s="126">
        <f t="shared" si="25"/>
        <v>8</v>
      </c>
      <c r="M148" s="126" t="s">
        <v>51</v>
      </c>
    </row>
    <row r="149" spans="1:13" s="56" customFormat="1" x14ac:dyDescent="0.3">
      <c r="A149" s="55"/>
      <c r="B149" s="129">
        <v>18147</v>
      </c>
      <c r="C149" s="55" t="s">
        <v>163</v>
      </c>
      <c r="D149" s="65">
        <v>1</v>
      </c>
      <c r="E149" s="129">
        <v>3</v>
      </c>
      <c r="F149" s="129">
        <v>2200</v>
      </c>
      <c r="G149" s="55">
        <v>13.225</v>
      </c>
      <c r="H149" s="59">
        <v>3</v>
      </c>
      <c r="I149" s="59">
        <v>3231</v>
      </c>
      <c r="J149" s="55">
        <v>14.256</v>
      </c>
      <c r="K149" s="125">
        <f t="shared" si="24"/>
        <v>1.0310000000000006</v>
      </c>
      <c r="L149" s="126">
        <f t="shared" si="25"/>
        <v>10</v>
      </c>
      <c r="M149" s="126" t="s">
        <v>51</v>
      </c>
    </row>
    <row r="150" spans="1:13" s="56" customFormat="1" x14ac:dyDescent="0.3">
      <c r="A150" s="55"/>
      <c r="B150" s="129">
        <v>18162</v>
      </c>
      <c r="C150" s="55" t="s">
        <v>164</v>
      </c>
      <c r="D150" s="65">
        <v>1</v>
      </c>
      <c r="E150" s="129">
        <v>2</v>
      </c>
      <c r="F150" s="129">
        <v>0</v>
      </c>
      <c r="G150" s="55">
        <v>9.3740000000000006</v>
      </c>
      <c r="H150" s="59">
        <v>2</v>
      </c>
      <c r="I150" s="59">
        <v>1400</v>
      </c>
      <c r="J150" s="55">
        <v>10.773999999999999</v>
      </c>
      <c r="K150" s="125">
        <f t="shared" si="24"/>
        <v>1.3999999999999986</v>
      </c>
      <c r="L150" s="126">
        <f t="shared" si="25"/>
        <v>14</v>
      </c>
      <c r="M150" s="126" t="s">
        <v>51</v>
      </c>
    </row>
    <row r="151" spans="1:13" s="56" customFormat="1" x14ac:dyDescent="0.3">
      <c r="A151" s="55"/>
      <c r="B151" s="129">
        <v>18178</v>
      </c>
      <c r="C151" s="55" t="s">
        <v>165</v>
      </c>
      <c r="D151" s="65">
        <v>1</v>
      </c>
      <c r="E151" s="129">
        <v>1</v>
      </c>
      <c r="F151" s="129">
        <v>0</v>
      </c>
      <c r="G151" s="55">
        <v>0</v>
      </c>
      <c r="H151" s="59">
        <v>1</v>
      </c>
      <c r="I151" s="59">
        <v>1000</v>
      </c>
      <c r="J151" s="55">
        <v>1</v>
      </c>
      <c r="K151" s="125">
        <f t="shared" si="24"/>
        <v>1</v>
      </c>
      <c r="L151" s="126">
        <f t="shared" si="25"/>
        <v>10</v>
      </c>
      <c r="M151" s="126" t="s">
        <v>51</v>
      </c>
    </row>
    <row r="152" spans="1:13" s="56" customFormat="1" x14ac:dyDescent="0.3">
      <c r="A152" s="55"/>
      <c r="B152" s="129">
        <v>18186</v>
      </c>
      <c r="C152" s="55" t="s">
        <v>166</v>
      </c>
      <c r="D152" s="65">
        <v>1</v>
      </c>
      <c r="E152" s="129">
        <v>1</v>
      </c>
      <c r="F152" s="129">
        <v>0</v>
      </c>
      <c r="G152" s="55">
        <v>0</v>
      </c>
      <c r="H152" s="59">
        <v>1</v>
      </c>
      <c r="I152" s="59">
        <v>596</v>
      </c>
      <c r="J152" s="55">
        <v>0.59599999999999997</v>
      </c>
      <c r="K152" s="125">
        <f t="shared" si="24"/>
        <v>0.59599999999999997</v>
      </c>
      <c r="L152" s="126">
        <f t="shared" si="25"/>
        <v>6</v>
      </c>
      <c r="M152" s="126" t="s">
        <v>51</v>
      </c>
    </row>
    <row r="153" spans="1:13" s="56" customFormat="1" x14ac:dyDescent="0.3">
      <c r="A153" s="55"/>
      <c r="B153" s="129">
        <v>18292</v>
      </c>
      <c r="C153" s="55" t="s">
        <v>167</v>
      </c>
      <c r="D153" s="65">
        <v>1</v>
      </c>
      <c r="E153" s="129">
        <v>1</v>
      </c>
      <c r="F153" s="129">
        <v>0</v>
      </c>
      <c r="G153" s="55">
        <v>0</v>
      </c>
      <c r="H153" s="59">
        <v>1</v>
      </c>
      <c r="I153" s="59">
        <v>957</v>
      </c>
      <c r="J153" s="55">
        <v>0.95699999999999996</v>
      </c>
      <c r="K153" s="125">
        <f t="shared" si="24"/>
        <v>0.95699999999999996</v>
      </c>
      <c r="L153" s="126">
        <f t="shared" si="25"/>
        <v>10</v>
      </c>
      <c r="M153" s="126" t="s">
        <v>51</v>
      </c>
    </row>
    <row r="154" spans="1:13" s="56" customFormat="1" x14ac:dyDescent="0.3">
      <c r="A154" s="55"/>
      <c r="B154" s="129">
        <v>18292</v>
      </c>
      <c r="C154" s="55" t="s">
        <v>167</v>
      </c>
      <c r="D154" s="65">
        <v>1</v>
      </c>
      <c r="E154" s="129">
        <v>2</v>
      </c>
      <c r="F154" s="129">
        <v>0</v>
      </c>
      <c r="G154" s="55">
        <v>0.95699999999999996</v>
      </c>
      <c r="H154" s="59">
        <v>2</v>
      </c>
      <c r="I154" s="59">
        <v>400</v>
      </c>
      <c r="J154" s="55">
        <v>1.357</v>
      </c>
      <c r="K154" s="125">
        <f t="shared" si="24"/>
        <v>0.4</v>
      </c>
      <c r="L154" s="126">
        <f t="shared" si="25"/>
        <v>4</v>
      </c>
      <c r="M154" s="126" t="s">
        <v>51</v>
      </c>
    </row>
    <row r="155" spans="1:13" s="56" customFormat="1" x14ac:dyDescent="0.3">
      <c r="A155" s="55"/>
      <c r="B155" s="129">
        <v>19101</v>
      </c>
      <c r="C155" s="55" t="s">
        <v>168</v>
      </c>
      <c r="D155" s="65">
        <v>1</v>
      </c>
      <c r="E155" s="129">
        <v>1</v>
      </c>
      <c r="F155" s="129">
        <v>0</v>
      </c>
      <c r="G155" s="55">
        <v>0</v>
      </c>
      <c r="H155" s="59">
        <v>1</v>
      </c>
      <c r="I155" s="59">
        <v>8819</v>
      </c>
      <c r="J155" s="55">
        <v>8.8190000000000008</v>
      </c>
      <c r="K155" s="125">
        <f t="shared" si="24"/>
        <v>8.8190000000000008</v>
      </c>
      <c r="L155" s="126">
        <f t="shared" si="25"/>
        <v>88</v>
      </c>
      <c r="M155" s="126" t="s">
        <v>39</v>
      </c>
    </row>
    <row r="156" spans="1:13" s="56" customFormat="1" x14ac:dyDescent="0.3">
      <c r="A156" s="55"/>
      <c r="B156" s="129">
        <v>19105</v>
      </c>
      <c r="C156" s="55" t="s">
        <v>36</v>
      </c>
      <c r="D156" s="65">
        <v>1</v>
      </c>
      <c r="E156" s="129">
        <v>1</v>
      </c>
      <c r="F156" s="129">
        <v>0</v>
      </c>
      <c r="G156" s="55">
        <v>0</v>
      </c>
      <c r="H156" s="59">
        <v>1</v>
      </c>
      <c r="I156" s="59">
        <v>1300</v>
      </c>
      <c r="J156" s="55">
        <v>1.3</v>
      </c>
      <c r="K156" s="125">
        <f t="shared" si="24"/>
        <v>1.3</v>
      </c>
      <c r="L156" s="126">
        <f t="shared" si="25"/>
        <v>13</v>
      </c>
      <c r="M156" s="126" t="s">
        <v>39</v>
      </c>
    </row>
    <row r="157" spans="1:13" s="56" customFormat="1" x14ac:dyDescent="0.3">
      <c r="A157" s="55"/>
      <c r="B157" s="129">
        <v>19112</v>
      </c>
      <c r="C157" s="55" t="s">
        <v>56</v>
      </c>
      <c r="D157" s="65">
        <v>1</v>
      </c>
      <c r="E157" s="129">
        <v>1</v>
      </c>
      <c r="F157" s="129">
        <v>0</v>
      </c>
      <c r="G157" s="55">
        <v>0</v>
      </c>
      <c r="H157" s="59">
        <v>1</v>
      </c>
      <c r="I157" s="59">
        <v>1600</v>
      </c>
      <c r="J157" s="55">
        <v>1.6</v>
      </c>
      <c r="K157" s="125">
        <f t="shared" si="24"/>
        <v>1.6</v>
      </c>
      <c r="L157" s="126">
        <f t="shared" si="25"/>
        <v>16</v>
      </c>
      <c r="M157" s="126" t="s">
        <v>51</v>
      </c>
    </row>
    <row r="158" spans="1:13" s="56" customFormat="1" x14ac:dyDescent="0.3">
      <c r="A158" s="55"/>
      <c r="B158" s="129">
        <v>19203</v>
      </c>
      <c r="C158" s="55" t="s">
        <v>169</v>
      </c>
      <c r="D158" s="65">
        <v>1</v>
      </c>
      <c r="E158" s="129">
        <v>1</v>
      </c>
      <c r="F158" s="129">
        <v>0</v>
      </c>
      <c r="G158" s="55">
        <v>0</v>
      </c>
      <c r="H158" s="59">
        <v>1</v>
      </c>
      <c r="I158" s="59">
        <v>8729</v>
      </c>
      <c r="J158" s="55">
        <v>8.7289999999999992</v>
      </c>
      <c r="K158" s="125">
        <f t="shared" si="24"/>
        <v>8.7289999999999992</v>
      </c>
      <c r="L158" s="126">
        <f t="shared" si="25"/>
        <v>87</v>
      </c>
      <c r="M158" s="126" t="s">
        <v>51</v>
      </c>
    </row>
    <row r="159" spans="1:13" s="56" customFormat="1" x14ac:dyDescent="0.3">
      <c r="A159" s="55"/>
      <c r="B159" s="129">
        <v>19330</v>
      </c>
      <c r="C159" s="55" t="s">
        <v>170</v>
      </c>
      <c r="D159" s="65">
        <v>1</v>
      </c>
      <c r="E159" s="129">
        <v>2</v>
      </c>
      <c r="F159" s="129">
        <v>9700</v>
      </c>
      <c r="G159" s="55">
        <v>22.140999999999998</v>
      </c>
      <c r="H159" s="59">
        <v>2</v>
      </c>
      <c r="I159" s="59">
        <v>10600</v>
      </c>
      <c r="J159" s="55">
        <v>23.041</v>
      </c>
      <c r="K159" s="125">
        <f t="shared" si="24"/>
        <v>0.90000000000000213</v>
      </c>
      <c r="L159" s="126">
        <f t="shared" si="25"/>
        <v>9</v>
      </c>
      <c r="M159" s="55" t="s">
        <v>49</v>
      </c>
    </row>
    <row r="160" spans="1:13" s="56" customFormat="1" x14ac:dyDescent="0.3">
      <c r="A160" s="55"/>
      <c r="B160" s="129">
        <v>19331</v>
      </c>
      <c r="C160" s="55" t="s">
        <v>171</v>
      </c>
      <c r="D160" s="65">
        <v>1</v>
      </c>
      <c r="E160" s="129">
        <v>2</v>
      </c>
      <c r="F160" s="129">
        <v>6900</v>
      </c>
      <c r="G160" s="55">
        <v>13.138</v>
      </c>
      <c r="H160" s="59">
        <v>2</v>
      </c>
      <c r="I160" s="59">
        <v>9300</v>
      </c>
      <c r="J160" s="55">
        <v>15.538</v>
      </c>
      <c r="K160" s="125">
        <f t="shared" si="24"/>
        <v>2.4000000000000004</v>
      </c>
      <c r="L160" s="126">
        <f t="shared" si="25"/>
        <v>24</v>
      </c>
      <c r="M160" s="126" t="s">
        <v>39</v>
      </c>
    </row>
    <row r="161" spans="1:13" s="56" customFormat="1" x14ac:dyDescent="0.3">
      <c r="A161" s="55"/>
      <c r="B161" s="129">
        <v>19331</v>
      </c>
      <c r="C161" s="55" t="s">
        <v>171</v>
      </c>
      <c r="D161" s="65">
        <v>1</v>
      </c>
      <c r="E161" s="129">
        <v>3</v>
      </c>
      <c r="F161" s="129">
        <v>0</v>
      </c>
      <c r="G161" s="55">
        <v>19.015000000000001</v>
      </c>
      <c r="H161" s="59">
        <v>3</v>
      </c>
      <c r="I161" s="59">
        <v>11513</v>
      </c>
      <c r="J161" s="55">
        <v>30.527999999999999</v>
      </c>
      <c r="K161" s="125">
        <f t="shared" si="24"/>
        <v>11.512999999999998</v>
      </c>
      <c r="L161" s="126">
        <f t="shared" si="25"/>
        <v>115</v>
      </c>
      <c r="M161" s="126" t="s">
        <v>51</v>
      </c>
    </row>
    <row r="162" spans="1:13" s="56" customFormat="1" x14ac:dyDescent="0.3">
      <c r="A162" s="55"/>
      <c r="B162" s="129">
        <v>20121</v>
      </c>
      <c r="C162" s="55" t="s">
        <v>172</v>
      </c>
      <c r="D162" s="65">
        <v>1</v>
      </c>
      <c r="E162" s="129">
        <v>1</v>
      </c>
      <c r="F162" s="129">
        <v>0</v>
      </c>
      <c r="G162" s="55">
        <v>0</v>
      </c>
      <c r="H162" s="59">
        <v>1</v>
      </c>
      <c r="I162" s="59">
        <v>6000</v>
      </c>
      <c r="J162" s="55">
        <v>6</v>
      </c>
      <c r="K162" s="125">
        <f t="shared" si="24"/>
        <v>6</v>
      </c>
      <c r="L162" s="126">
        <f t="shared" si="25"/>
        <v>60</v>
      </c>
      <c r="M162" s="55" t="s">
        <v>49</v>
      </c>
    </row>
    <row r="163" spans="1:13" s="56" customFormat="1" x14ac:dyDescent="0.3">
      <c r="A163" s="55"/>
      <c r="B163" s="129">
        <v>21101</v>
      </c>
      <c r="C163" s="55" t="s">
        <v>173</v>
      </c>
      <c r="D163" s="65">
        <v>1</v>
      </c>
      <c r="E163" s="129">
        <v>2</v>
      </c>
      <c r="F163" s="129">
        <v>0</v>
      </c>
      <c r="G163" s="55">
        <v>4.3040000000000003</v>
      </c>
      <c r="H163" s="59">
        <v>2</v>
      </c>
      <c r="I163" s="59">
        <v>6978</v>
      </c>
      <c r="J163" s="55">
        <v>11.282</v>
      </c>
      <c r="K163" s="125">
        <f t="shared" si="24"/>
        <v>6.9779999999999998</v>
      </c>
      <c r="L163" s="126">
        <f t="shared" si="25"/>
        <v>70</v>
      </c>
      <c r="M163" s="126" t="s">
        <v>51</v>
      </c>
    </row>
    <row r="164" spans="1:13" s="56" customFormat="1" x14ac:dyDescent="0.3">
      <c r="A164" s="55"/>
      <c r="B164" s="129">
        <v>21101</v>
      </c>
      <c r="C164" s="55" t="s">
        <v>173</v>
      </c>
      <c r="D164" s="65">
        <v>1</v>
      </c>
      <c r="E164" s="129">
        <v>3</v>
      </c>
      <c r="F164" s="129">
        <v>0</v>
      </c>
      <c r="G164" s="55">
        <v>11.282</v>
      </c>
      <c r="H164" s="59">
        <v>3</v>
      </c>
      <c r="I164" s="59">
        <v>9456</v>
      </c>
      <c r="J164" s="55">
        <v>20.738</v>
      </c>
      <c r="K164" s="125">
        <f t="shared" si="24"/>
        <v>9.4559999999999995</v>
      </c>
      <c r="L164" s="126">
        <f t="shared" si="25"/>
        <v>95</v>
      </c>
      <c r="M164" s="55" t="s">
        <v>49</v>
      </c>
    </row>
    <row r="165" spans="1:13" s="56" customFormat="1" x14ac:dyDescent="0.3">
      <c r="A165" s="55"/>
      <c r="B165" s="129">
        <v>21101</v>
      </c>
      <c r="C165" s="55" t="s">
        <v>173</v>
      </c>
      <c r="D165" s="65">
        <v>1</v>
      </c>
      <c r="E165" s="129">
        <v>4</v>
      </c>
      <c r="F165" s="129">
        <v>0</v>
      </c>
      <c r="G165" s="55">
        <v>20.738</v>
      </c>
      <c r="H165" s="59">
        <v>4</v>
      </c>
      <c r="I165" s="59">
        <v>2220</v>
      </c>
      <c r="J165" s="55">
        <v>22.957999999999998</v>
      </c>
      <c r="K165" s="125">
        <f t="shared" si="24"/>
        <v>2.2199999999999989</v>
      </c>
      <c r="L165" s="126">
        <f t="shared" si="25"/>
        <v>22</v>
      </c>
      <c r="M165" s="55" t="s">
        <v>49</v>
      </c>
    </row>
    <row r="166" spans="1:13" s="56" customFormat="1" x14ac:dyDescent="0.3">
      <c r="A166" s="55"/>
      <c r="B166" s="129">
        <v>21124</v>
      </c>
      <c r="C166" s="55" t="s">
        <v>174</v>
      </c>
      <c r="D166" s="65">
        <v>1</v>
      </c>
      <c r="E166" s="129">
        <v>1</v>
      </c>
      <c r="F166" s="129">
        <v>0</v>
      </c>
      <c r="G166" s="55">
        <v>0</v>
      </c>
      <c r="H166" s="59">
        <v>1</v>
      </c>
      <c r="I166" s="59">
        <v>5183</v>
      </c>
      <c r="J166" s="55">
        <v>5.1829999999999998</v>
      </c>
      <c r="K166" s="125">
        <f t="shared" si="24"/>
        <v>5.1829999999999998</v>
      </c>
      <c r="L166" s="126">
        <f t="shared" si="25"/>
        <v>52</v>
      </c>
      <c r="M166" s="55" t="s">
        <v>49</v>
      </c>
    </row>
    <row r="167" spans="1:13" s="56" customFormat="1" x14ac:dyDescent="0.3">
      <c r="A167" s="55"/>
      <c r="B167" s="129">
        <v>21149</v>
      </c>
      <c r="C167" s="55" t="s">
        <v>175</v>
      </c>
      <c r="D167" s="65">
        <v>1</v>
      </c>
      <c r="E167" s="129">
        <v>1</v>
      </c>
      <c r="F167" s="129">
        <v>0</v>
      </c>
      <c r="G167" s="55">
        <v>0</v>
      </c>
      <c r="H167" s="59">
        <v>1</v>
      </c>
      <c r="I167" s="59">
        <v>1700</v>
      </c>
      <c r="J167" s="55">
        <v>1.7</v>
      </c>
      <c r="K167" s="125">
        <f t="shared" si="24"/>
        <v>1.7</v>
      </c>
      <c r="L167" s="126">
        <f t="shared" si="25"/>
        <v>17</v>
      </c>
      <c r="M167" s="55" t="s">
        <v>49</v>
      </c>
    </row>
    <row r="168" spans="1:13" s="56" customFormat="1" x14ac:dyDescent="0.3">
      <c r="A168" s="121"/>
      <c r="B168" s="121">
        <v>22102</v>
      </c>
      <c r="C168" s="140" t="s">
        <v>176</v>
      </c>
      <c r="D168" s="122">
        <v>1</v>
      </c>
      <c r="E168" s="129">
        <v>1</v>
      </c>
      <c r="F168" s="129">
        <v>0</v>
      </c>
      <c r="G168" s="123">
        <v>0</v>
      </c>
      <c r="H168" s="124">
        <v>1</v>
      </c>
      <c r="I168" s="124">
        <v>2869</v>
      </c>
      <c r="J168" s="123">
        <v>2.8690000000000002</v>
      </c>
      <c r="K168" s="125">
        <f t="shared" si="24"/>
        <v>2.8690000000000002</v>
      </c>
      <c r="L168" s="126">
        <f t="shared" si="25"/>
        <v>29</v>
      </c>
      <c r="M168" s="55" t="s">
        <v>49</v>
      </c>
    </row>
    <row r="169" spans="1:13" s="56" customFormat="1" x14ac:dyDescent="0.3">
      <c r="A169" s="55"/>
      <c r="B169" s="129">
        <v>22102</v>
      </c>
      <c r="C169" s="55" t="s">
        <v>176</v>
      </c>
      <c r="D169" s="65">
        <v>1</v>
      </c>
      <c r="E169" s="129">
        <v>2</v>
      </c>
      <c r="F169" s="129">
        <v>0</v>
      </c>
      <c r="G169" s="55">
        <v>2.8690000000000002</v>
      </c>
      <c r="H169" s="59">
        <v>2</v>
      </c>
      <c r="I169" s="59">
        <v>4100</v>
      </c>
      <c r="J169" s="55">
        <v>6.9690000000000003</v>
      </c>
      <c r="K169" s="125">
        <f t="shared" si="24"/>
        <v>4.0999999999999996</v>
      </c>
      <c r="L169" s="126">
        <f t="shared" si="25"/>
        <v>41</v>
      </c>
      <c r="M169" s="55" t="s">
        <v>49</v>
      </c>
    </row>
    <row r="170" spans="1:13" s="56" customFormat="1" x14ac:dyDescent="0.3">
      <c r="A170" s="55"/>
      <c r="B170" s="129">
        <v>22185</v>
      </c>
      <c r="C170" s="55" t="s">
        <v>177</v>
      </c>
      <c r="D170" s="65">
        <v>1</v>
      </c>
      <c r="E170" s="129">
        <v>1</v>
      </c>
      <c r="F170" s="129">
        <v>700</v>
      </c>
      <c r="G170" s="55">
        <v>0.7</v>
      </c>
      <c r="H170" s="59">
        <v>1</v>
      </c>
      <c r="I170" s="59">
        <v>3400</v>
      </c>
      <c r="J170" s="55">
        <v>3.4</v>
      </c>
      <c r="K170" s="125">
        <f t="shared" si="24"/>
        <v>2.7</v>
      </c>
      <c r="L170" s="126">
        <f t="shared" si="25"/>
        <v>27</v>
      </c>
      <c r="M170" s="55" t="s">
        <v>49</v>
      </c>
    </row>
    <row r="171" spans="1:13" s="56" customFormat="1" x14ac:dyDescent="0.3">
      <c r="A171" s="55"/>
      <c r="B171" s="129">
        <v>22215</v>
      </c>
      <c r="C171" s="55" t="s">
        <v>178</v>
      </c>
      <c r="D171" s="65">
        <v>1</v>
      </c>
      <c r="E171" s="129">
        <v>1</v>
      </c>
      <c r="F171" s="129">
        <v>2900</v>
      </c>
      <c r="G171" s="55">
        <v>2.9</v>
      </c>
      <c r="H171" s="59">
        <v>1</v>
      </c>
      <c r="I171" s="59">
        <v>5339</v>
      </c>
      <c r="J171" s="55">
        <v>5.3390000000000004</v>
      </c>
      <c r="K171" s="125">
        <f t="shared" si="24"/>
        <v>2.4390000000000005</v>
      </c>
      <c r="L171" s="126">
        <f t="shared" si="25"/>
        <v>24</v>
      </c>
      <c r="M171" s="55" t="s">
        <v>49</v>
      </c>
    </row>
    <row r="172" spans="1:13" s="56" customFormat="1" x14ac:dyDescent="0.3">
      <c r="A172" s="55"/>
      <c r="B172" s="129">
        <v>22242</v>
      </c>
      <c r="C172" s="55" t="s">
        <v>179</v>
      </c>
      <c r="D172" s="65">
        <v>1</v>
      </c>
      <c r="E172" s="129">
        <v>1</v>
      </c>
      <c r="F172" s="129">
        <v>7500</v>
      </c>
      <c r="G172" s="55">
        <v>7.5</v>
      </c>
      <c r="H172" s="59">
        <v>1</v>
      </c>
      <c r="I172" s="59">
        <v>8248</v>
      </c>
      <c r="J172" s="55">
        <v>8.2479999999999993</v>
      </c>
      <c r="K172" s="125">
        <f t="shared" si="24"/>
        <v>0.74799999999999933</v>
      </c>
      <c r="L172" s="126">
        <f t="shared" si="25"/>
        <v>7</v>
      </c>
      <c r="M172" s="55" t="s">
        <v>49</v>
      </c>
    </row>
    <row r="173" spans="1:13" s="56" customFormat="1" x14ac:dyDescent="0.3">
      <c r="A173" s="55"/>
      <c r="B173" s="129">
        <v>22246</v>
      </c>
      <c r="C173" s="55" t="s">
        <v>180</v>
      </c>
      <c r="D173" s="65">
        <v>1</v>
      </c>
      <c r="E173" s="129">
        <v>1</v>
      </c>
      <c r="F173" s="129">
        <v>0</v>
      </c>
      <c r="G173" s="55">
        <v>0</v>
      </c>
      <c r="H173" s="59">
        <v>1</v>
      </c>
      <c r="I173" s="59">
        <v>4900</v>
      </c>
      <c r="J173" s="55">
        <v>4.9000000000000004</v>
      </c>
      <c r="K173" s="125">
        <f t="shared" ref="K173:K183" si="26">J173-G173</f>
        <v>4.9000000000000004</v>
      </c>
      <c r="L173" s="126">
        <f t="shared" ref="L173:L183" si="27">ROUND(K173*10,0)</f>
        <v>49</v>
      </c>
      <c r="M173" s="55" t="s">
        <v>49</v>
      </c>
    </row>
    <row r="174" spans="1:13" s="56" customFormat="1" x14ac:dyDescent="0.3">
      <c r="A174" s="55"/>
      <c r="B174" s="129">
        <v>22260</v>
      </c>
      <c r="C174" s="55" t="s">
        <v>181</v>
      </c>
      <c r="D174" s="65">
        <v>1</v>
      </c>
      <c r="E174" s="129">
        <v>1</v>
      </c>
      <c r="F174" s="129">
        <v>7400</v>
      </c>
      <c r="G174" s="55">
        <v>7.4</v>
      </c>
      <c r="H174" s="59">
        <v>1</v>
      </c>
      <c r="I174" s="59">
        <v>10538</v>
      </c>
      <c r="J174" s="55">
        <v>10.538</v>
      </c>
      <c r="K174" s="125">
        <f t="shared" si="26"/>
        <v>3.1379999999999999</v>
      </c>
      <c r="L174" s="126">
        <f t="shared" si="27"/>
        <v>31</v>
      </c>
      <c r="M174" s="55" t="s">
        <v>49</v>
      </c>
    </row>
    <row r="175" spans="1:13" s="56" customFormat="1" x14ac:dyDescent="0.3">
      <c r="A175" s="55"/>
      <c r="B175" s="129">
        <v>22265</v>
      </c>
      <c r="C175" s="55" t="s">
        <v>182</v>
      </c>
      <c r="D175" s="65">
        <v>1</v>
      </c>
      <c r="E175" s="129">
        <v>2</v>
      </c>
      <c r="F175" s="129">
        <v>2800</v>
      </c>
      <c r="G175" s="55">
        <v>11.5</v>
      </c>
      <c r="H175" s="59">
        <v>2</v>
      </c>
      <c r="I175" s="59">
        <v>5781</v>
      </c>
      <c r="J175" s="55">
        <v>14.481</v>
      </c>
      <c r="K175" s="125">
        <f t="shared" si="26"/>
        <v>2.9809999999999999</v>
      </c>
      <c r="L175" s="126">
        <f t="shared" si="27"/>
        <v>30</v>
      </c>
      <c r="M175" s="55" t="s">
        <v>49</v>
      </c>
    </row>
    <row r="176" spans="1:13" s="56" customFormat="1" x14ac:dyDescent="0.3">
      <c r="A176" s="55"/>
      <c r="B176" s="129">
        <v>22273</v>
      </c>
      <c r="C176" s="55" t="s">
        <v>183</v>
      </c>
      <c r="D176" s="65">
        <v>1</v>
      </c>
      <c r="E176" s="129">
        <v>1</v>
      </c>
      <c r="F176" s="129">
        <v>0</v>
      </c>
      <c r="G176" s="55">
        <v>0</v>
      </c>
      <c r="H176" s="59">
        <v>1</v>
      </c>
      <c r="I176" s="59">
        <v>1200</v>
      </c>
      <c r="J176" s="55">
        <v>1.2</v>
      </c>
      <c r="K176" s="125">
        <f t="shared" si="26"/>
        <v>1.2</v>
      </c>
      <c r="L176" s="126">
        <f t="shared" si="27"/>
        <v>12</v>
      </c>
      <c r="M176" s="126" t="s">
        <v>51</v>
      </c>
    </row>
    <row r="177" spans="1:13" s="56" customFormat="1" x14ac:dyDescent="0.3">
      <c r="A177" s="55"/>
      <c r="B177" s="129">
        <v>23122</v>
      </c>
      <c r="C177" s="55" t="s">
        <v>184</v>
      </c>
      <c r="D177" s="65">
        <v>1</v>
      </c>
      <c r="E177" s="129">
        <v>1</v>
      </c>
      <c r="F177" s="129">
        <v>0</v>
      </c>
      <c r="G177" s="55">
        <v>0</v>
      </c>
      <c r="H177" s="59">
        <v>1</v>
      </c>
      <c r="I177" s="59">
        <v>1500</v>
      </c>
      <c r="J177" s="55">
        <v>1.5</v>
      </c>
      <c r="K177" s="125">
        <f t="shared" si="26"/>
        <v>1.5</v>
      </c>
      <c r="L177" s="126">
        <f t="shared" si="27"/>
        <v>15</v>
      </c>
      <c r="M177" s="126" t="s">
        <v>51</v>
      </c>
    </row>
    <row r="178" spans="1:13" s="56" customFormat="1" x14ac:dyDescent="0.3">
      <c r="A178" s="55"/>
      <c r="B178" s="129">
        <v>23175</v>
      </c>
      <c r="C178" s="55" t="s">
        <v>185</v>
      </c>
      <c r="D178" s="65">
        <v>1</v>
      </c>
      <c r="E178" s="129">
        <v>2</v>
      </c>
      <c r="F178" s="129">
        <v>7500</v>
      </c>
      <c r="G178" s="55">
        <v>16.552</v>
      </c>
      <c r="H178" s="59">
        <v>2</v>
      </c>
      <c r="I178" s="59">
        <v>8872</v>
      </c>
      <c r="J178" s="55">
        <v>17.923999999999999</v>
      </c>
      <c r="K178" s="125">
        <f t="shared" si="26"/>
        <v>1.3719999999999999</v>
      </c>
      <c r="L178" s="126">
        <f t="shared" si="27"/>
        <v>14</v>
      </c>
      <c r="M178" s="126" t="s">
        <v>51</v>
      </c>
    </row>
    <row r="179" spans="1:13" s="56" customFormat="1" x14ac:dyDescent="0.3">
      <c r="A179" s="55"/>
      <c r="B179" s="129">
        <v>23195</v>
      </c>
      <c r="C179" s="55" t="s">
        <v>186</v>
      </c>
      <c r="D179" s="65">
        <v>1</v>
      </c>
      <c r="E179" s="129">
        <v>1</v>
      </c>
      <c r="F179" s="129">
        <v>3500</v>
      </c>
      <c r="G179" s="55">
        <v>3.5</v>
      </c>
      <c r="H179" s="59">
        <v>1</v>
      </c>
      <c r="I179" s="59">
        <v>8100</v>
      </c>
      <c r="J179" s="55">
        <v>8.1</v>
      </c>
      <c r="K179" s="125">
        <f t="shared" si="26"/>
        <v>4.5999999999999996</v>
      </c>
      <c r="L179" s="126">
        <f t="shared" si="27"/>
        <v>46</v>
      </c>
      <c r="M179" s="126" t="s">
        <v>51</v>
      </c>
    </row>
    <row r="180" spans="1:13" s="56" customFormat="1" x14ac:dyDescent="0.3">
      <c r="A180" s="55"/>
      <c r="B180" s="129">
        <v>23201</v>
      </c>
      <c r="C180" s="55" t="s">
        <v>187</v>
      </c>
      <c r="D180" s="65">
        <v>1</v>
      </c>
      <c r="E180" s="129">
        <v>1</v>
      </c>
      <c r="F180" s="129">
        <v>0</v>
      </c>
      <c r="G180" s="55">
        <v>0</v>
      </c>
      <c r="H180" s="59">
        <v>1</v>
      </c>
      <c r="I180" s="59">
        <v>1800</v>
      </c>
      <c r="J180" s="55">
        <v>1.8</v>
      </c>
      <c r="K180" s="125">
        <f t="shared" si="26"/>
        <v>1.8</v>
      </c>
      <c r="L180" s="126">
        <f t="shared" si="27"/>
        <v>18</v>
      </c>
      <c r="M180" s="126" t="s">
        <v>51</v>
      </c>
    </row>
    <row r="181" spans="1:13" s="56" customFormat="1" x14ac:dyDescent="0.3">
      <c r="A181" s="55"/>
      <c r="B181" s="129">
        <v>24115</v>
      </c>
      <c r="C181" s="55" t="s">
        <v>188</v>
      </c>
      <c r="D181" s="65">
        <v>1</v>
      </c>
      <c r="E181" s="129">
        <v>1</v>
      </c>
      <c r="F181" s="129">
        <v>4400</v>
      </c>
      <c r="G181" s="55">
        <v>4.4000000000000004</v>
      </c>
      <c r="H181" s="59">
        <v>1</v>
      </c>
      <c r="I181" s="59">
        <v>5093</v>
      </c>
      <c r="J181" s="55">
        <v>5.093</v>
      </c>
      <c r="K181" s="125">
        <f t="shared" si="26"/>
        <v>0.69299999999999962</v>
      </c>
      <c r="L181" s="126">
        <f t="shared" si="27"/>
        <v>7</v>
      </c>
      <c r="M181" s="55" t="s">
        <v>49</v>
      </c>
    </row>
    <row r="182" spans="1:13" s="56" customFormat="1" x14ac:dyDescent="0.3">
      <c r="A182" s="55"/>
      <c r="B182" s="129">
        <v>24137</v>
      </c>
      <c r="C182" s="55" t="s">
        <v>189</v>
      </c>
      <c r="D182" s="65">
        <v>1</v>
      </c>
      <c r="E182" s="129">
        <v>1</v>
      </c>
      <c r="F182" s="129">
        <v>0</v>
      </c>
      <c r="G182" s="55">
        <v>0</v>
      </c>
      <c r="H182" s="59">
        <v>1</v>
      </c>
      <c r="I182" s="59">
        <v>1000</v>
      </c>
      <c r="J182" s="55">
        <v>1</v>
      </c>
      <c r="K182" s="125">
        <f t="shared" si="26"/>
        <v>1</v>
      </c>
      <c r="L182" s="126">
        <f t="shared" si="27"/>
        <v>10</v>
      </c>
      <c r="M182" s="55" t="s">
        <v>49</v>
      </c>
    </row>
    <row r="183" spans="1:13" s="56" customFormat="1" x14ac:dyDescent="0.3">
      <c r="A183" s="55"/>
      <c r="B183" s="129">
        <v>25239</v>
      </c>
      <c r="C183" s="55" t="s">
        <v>190</v>
      </c>
      <c r="D183" s="65">
        <v>1</v>
      </c>
      <c r="E183" s="129">
        <v>1</v>
      </c>
      <c r="F183" s="129">
        <v>3500</v>
      </c>
      <c r="G183" s="55">
        <v>3.5</v>
      </c>
      <c r="H183" s="59">
        <v>1</v>
      </c>
      <c r="I183" s="59">
        <v>4500</v>
      </c>
      <c r="J183" s="55">
        <v>4.5</v>
      </c>
      <c r="K183" s="125">
        <f t="shared" si="26"/>
        <v>1</v>
      </c>
      <c r="L183" s="126">
        <f t="shared" si="27"/>
        <v>10</v>
      </c>
      <c r="M183" s="126" t="s">
        <v>51</v>
      </c>
    </row>
    <row r="184" spans="1:13" x14ac:dyDescent="0.3">
      <c r="A184" s="2"/>
      <c r="B184" s="67"/>
      <c r="C184" s="2"/>
      <c r="D184" s="58"/>
      <c r="E184" s="67"/>
      <c r="F184" s="67"/>
      <c r="G184" s="2"/>
      <c r="H184" s="119"/>
      <c r="I184" s="119"/>
      <c r="J184" s="2"/>
      <c r="K184" s="2"/>
      <c r="L184" s="2"/>
      <c r="M184" s="20"/>
    </row>
    <row r="185" spans="1:13" s="56" customFormat="1" x14ac:dyDescent="0.3">
      <c r="A185" s="55"/>
      <c r="B185" s="55"/>
      <c r="C185" s="55" t="s">
        <v>27</v>
      </c>
      <c r="D185" s="65"/>
      <c r="E185" s="129"/>
      <c r="F185" s="129"/>
      <c r="G185" s="55"/>
      <c r="H185" s="59"/>
      <c r="I185" s="59"/>
      <c r="J185" s="55"/>
      <c r="K185" s="55">
        <f>SUM(K5:K184)</f>
        <v>571.21400000000017</v>
      </c>
      <c r="L185" s="55">
        <f>SUM(L5:L184)</f>
        <v>5709</v>
      </c>
      <c r="M185" s="55"/>
    </row>
    <row r="186" spans="1:13" x14ac:dyDescent="0.3">
      <c r="A186" s="2"/>
      <c r="B186" s="2"/>
      <c r="C186" s="2"/>
      <c r="D186" s="58"/>
      <c r="E186" s="67"/>
      <c r="F186" s="67"/>
      <c r="G186" s="2"/>
      <c r="H186" s="119"/>
      <c r="I186" s="119"/>
      <c r="J186" s="2"/>
      <c r="K186" s="2"/>
      <c r="L186" s="2"/>
      <c r="M186" s="20"/>
    </row>
  </sheetData>
  <autoFilter ref="A4:M183" xr:uid="{0B36501B-5BA3-4ABD-A4BA-9BA10F3359B5}"/>
  <sortState xmlns:xlrd2="http://schemas.microsoft.com/office/spreadsheetml/2017/richdata2" ref="A5:M183">
    <sortCondition ref="B5:B183"/>
    <sortCondition ref="D5:D183"/>
    <sortCondition ref="G5:G183"/>
  </sortState>
  <mergeCells count="1">
    <mergeCell ref="A2:M2"/>
  </mergeCells>
  <phoneticPr fontId="3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3D1BF-8C52-453B-AAE3-A4AE219B5A6B}">
  <dimension ref="A2:P11"/>
  <sheetViews>
    <sheetView workbookViewId="0">
      <pane ySplit="4" topLeftCell="A5" activePane="bottomLeft" state="frozen"/>
      <selection pane="bottomLeft" activeCell="P24" sqref="P24"/>
    </sheetView>
  </sheetViews>
  <sheetFormatPr defaultRowHeight="14.4" x14ac:dyDescent="0.3"/>
  <cols>
    <col min="1" max="1" width="4.109375" customWidth="1"/>
    <col min="2" max="2" width="6.109375" customWidth="1"/>
    <col min="3" max="3" width="32.6640625" customWidth="1"/>
    <col min="4" max="4" width="5.6640625" style="64" customWidth="1"/>
    <col min="5" max="5" width="6.88671875" style="94" customWidth="1"/>
    <col min="6" max="6" width="8" style="94" customWidth="1"/>
    <col min="7" max="7" width="9.5546875" customWidth="1"/>
    <col min="8" max="9" width="7.33203125" customWidth="1"/>
    <col min="10" max="10" width="8.33203125" customWidth="1"/>
    <col min="11" max="12" width="7.44140625" customWidth="1"/>
    <col min="13" max="13" width="11.21875" style="64" customWidth="1"/>
    <col min="14" max="14" width="22.44140625" customWidth="1"/>
    <col min="15" max="15" width="9" customWidth="1"/>
    <col min="16" max="16" width="21.5546875" customWidth="1"/>
    <col min="18" max="18" width="13.109375" bestFit="1" customWidth="1"/>
    <col min="19" max="19" width="12.109375" bestFit="1" customWidth="1"/>
  </cols>
  <sheetData>
    <row r="2" spans="1:16" ht="33" customHeight="1" x14ac:dyDescent="0.35">
      <c r="A2" s="243" t="s">
        <v>211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79"/>
      <c r="P2" s="79"/>
    </row>
    <row r="4" spans="1:16" s="3" customFormat="1" ht="43.2" x14ac:dyDescent="0.3">
      <c r="A4" s="1" t="s">
        <v>10</v>
      </c>
      <c r="B4" s="1" t="s">
        <v>0</v>
      </c>
      <c r="C4" s="1" t="s">
        <v>1</v>
      </c>
      <c r="D4" s="1" t="s">
        <v>2</v>
      </c>
      <c r="E4" s="1" t="s">
        <v>61</v>
      </c>
      <c r="F4" s="1" t="s">
        <v>62</v>
      </c>
      <c r="G4" s="1" t="s">
        <v>11</v>
      </c>
      <c r="H4" s="1" t="s">
        <v>63</v>
      </c>
      <c r="I4" s="1" t="s">
        <v>64</v>
      </c>
      <c r="J4" s="1" t="s">
        <v>12</v>
      </c>
      <c r="K4" s="1" t="s">
        <v>5</v>
      </c>
      <c r="L4" s="1" t="s">
        <v>28</v>
      </c>
      <c r="M4" s="1" t="s">
        <v>26</v>
      </c>
      <c r="N4" s="1" t="s">
        <v>4</v>
      </c>
    </row>
    <row r="5" spans="1:16" s="3" customFormat="1" x14ac:dyDescent="0.3">
      <c r="A5" s="54"/>
      <c r="B5" s="54">
        <v>15212</v>
      </c>
      <c r="C5" s="139" t="s">
        <v>92</v>
      </c>
      <c r="D5" s="54">
        <v>1</v>
      </c>
      <c r="E5" s="54">
        <v>1</v>
      </c>
      <c r="F5" s="54">
        <v>46</v>
      </c>
      <c r="G5" s="54">
        <v>4.5999999999999999E-2</v>
      </c>
      <c r="H5" s="54">
        <v>1</v>
      </c>
      <c r="I5" s="54">
        <v>2760</v>
      </c>
      <c r="J5" s="54">
        <v>2.76</v>
      </c>
      <c r="K5" s="54">
        <f>J5-G5</f>
        <v>2.714</v>
      </c>
      <c r="L5" s="54">
        <f>ROUND(K5*10,0)</f>
        <v>27</v>
      </c>
      <c r="M5" s="54">
        <v>2023</v>
      </c>
      <c r="N5" s="54"/>
    </row>
    <row r="6" spans="1:16" s="3" customFormat="1" x14ac:dyDescent="0.3">
      <c r="A6" s="54"/>
      <c r="B6" s="54">
        <v>15173</v>
      </c>
      <c r="C6" s="139" t="s">
        <v>93</v>
      </c>
      <c r="D6" s="54">
        <v>1</v>
      </c>
      <c r="E6" s="54">
        <v>1</v>
      </c>
      <c r="F6" s="54">
        <v>4917</v>
      </c>
      <c r="G6" s="54">
        <v>4.9169999999999998</v>
      </c>
      <c r="H6" s="54">
        <v>1</v>
      </c>
      <c r="I6" s="54">
        <v>7706</v>
      </c>
      <c r="J6" s="54">
        <v>7.7060000000000004</v>
      </c>
      <c r="K6" s="54">
        <f t="shared" ref="K6:K8" si="0">J6-G6</f>
        <v>2.7890000000000006</v>
      </c>
      <c r="L6" s="54">
        <f t="shared" ref="L6:L8" si="1">ROUND(K6*10,0)</f>
        <v>28</v>
      </c>
      <c r="M6" s="54">
        <v>2023</v>
      </c>
      <c r="N6" s="54"/>
    </row>
    <row r="7" spans="1:16" s="3" customFormat="1" x14ac:dyDescent="0.3">
      <c r="A7" s="54"/>
      <c r="B7" s="54">
        <v>24203</v>
      </c>
      <c r="C7" s="139" t="s">
        <v>94</v>
      </c>
      <c r="D7" s="54">
        <v>1</v>
      </c>
      <c r="E7" s="54">
        <v>1</v>
      </c>
      <c r="F7" s="54">
        <v>2666</v>
      </c>
      <c r="G7" s="54">
        <v>2.6659999999999999</v>
      </c>
      <c r="H7" s="54">
        <v>1</v>
      </c>
      <c r="I7" s="54">
        <v>7824</v>
      </c>
      <c r="J7" s="54">
        <v>7.8239999999999998</v>
      </c>
      <c r="K7" s="54">
        <f t="shared" si="0"/>
        <v>5.1579999999999995</v>
      </c>
      <c r="L7" s="54">
        <f t="shared" si="1"/>
        <v>52</v>
      </c>
      <c r="M7" s="54">
        <v>2023</v>
      </c>
      <c r="N7" s="54"/>
    </row>
    <row r="8" spans="1:16" s="3" customFormat="1" x14ac:dyDescent="0.3">
      <c r="A8" s="54"/>
      <c r="B8" s="54">
        <v>24203</v>
      </c>
      <c r="C8" s="139" t="s">
        <v>94</v>
      </c>
      <c r="D8" s="54">
        <v>1</v>
      </c>
      <c r="E8" s="54">
        <v>2</v>
      </c>
      <c r="F8" s="54">
        <v>0</v>
      </c>
      <c r="G8" s="54">
        <v>7.8239999999999998</v>
      </c>
      <c r="H8" s="54">
        <v>2</v>
      </c>
      <c r="I8" s="54">
        <v>7168</v>
      </c>
      <c r="J8" s="54">
        <v>14.992000000000001</v>
      </c>
      <c r="K8" s="54">
        <f t="shared" si="0"/>
        <v>7.168000000000001</v>
      </c>
      <c r="L8" s="54">
        <f t="shared" si="1"/>
        <v>72</v>
      </c>
      <c r="M8" s="54">
        <v>2023</v>
      </c>
      <c r="N8" s="54"/>
    </row>
    <row r="9" spans="1:16" x14ac:dyDescent="0.3">
      <c r="A9" s="2"/>
      <c r="B9" s="2"/>
      <c r="C9" s="2"/>
      <c r="D9" s="58"/>
      <c r="E9" s="58"/>
      <c r="F9" s="58"/>
      <c r="G9" s="2"/>
      <c r="H9" s="2"/>
      <c r="I9" s="2"/>
      <c r="J9" s="2"/>
      <c r="K9" s="2"/>
      <c r="L9" s="2"/>
      <c r="M9" s="2"/>
      <c r="N9" s="2"/>
    </row>
    <row r="10" spans="1:16" s="56" customFormat="1" x14ac:dyDescent="0.3">
      <c r="A10" s="55"/>
      <c r="B10" s="55"/>
      <c r="C10" s="55" t="s">
        <v>27</v>
      </c>
      <c r="D10" s="65"/>
      <c r="E10" s="65"/>
      <c r="F10" s="65"/>
      <c r="G10" s="55"/>
      <c r="H10" s="55"/>
      <c r="I10" s="55"/>
      <c r="J10" s="55"/>
      <c r="K10" s="55">
        <f>SUM(K5:K9)</f>
        <v>17.829000000000001</v>
      </c>
      <c r="L10" s="55">
        <f>SUM(L5:L9)</f>
        <v>179</v>
      </c>
      <c r="M10" s="55"/>
      <c r="N10" s="55"/>
    </row>
    <row r="11" spans="1:16" x14ac:dyDescent="0.3">
      <c r="A11" s="2"/>
      <c r="B11" s="2"/>
      <c r="C11" s="2"/>
      <c r="D11" s="58"/>
      <c r="E11" s="58"/>
      <c r="F11" s="58"/>
      <c r="G11" s="2"/>
      <c r="H11" s="2"/>
      <c r="I11" s="2"/>
      <c r="J11" s="2"/>
      <c r="K11" s="2"/>
      <c r="L11" s="2"/>
      <c r="M11" s="2"/>
      <c r="N11" s="2"/>
    </row>
  </sheetData>
  <mergeCells count="1">
    <mergeCell ref="A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5</vt:i4>
      </vt:variant>
    </vt:vector>
  </HeadingPairs>
  <TitlesOfParts>
    <vt:vector size="5" baseType="lpstr">
      <vt:lpstr>Kokku</vt:lpstr>
      <vt:lpstr>Projekteerimisobjektid</vt:lpstr>
      <vt:lpstr>Uute katete objektid</vt:lpstr>
      <vt:lpstr>Võrk</vt:lpstr>
      <vt:lpstr>KRKAT objektid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Elmar Aruja</dc:creator>
  <cp:lastModifiedBy>Elmar Aruja</cp:lastModifiedBy>
  <cp:lastPrinted>2021-12-06T06:39:04Z</cp:lastPrinted>
  <dcterms:created xsi:type="dcterms:W3CDTF">2019-03-08T06:19:01Z</dcterms:created>
  <dcterms:modified xsi:type="dcterms:W3CDTF">2024-11-05T14:00:50Z</dcterms:modified>
</cp:coreProperties>
</file>